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L:\Soutěže -  pozemkové úpravy\Polní cesty VPC1 a VPC2 Jindice\Opravené VV\"/>
    </mc:Choice>
  </mc:AlternateContent>
  <bookViews>
    <workbookView xWindow="0" yWindow="0" windowWidth="0" windowHeight="0"/>
  </bookViews>
  <sheets>
    <sheet name="Rekapitulace stavby" sheetId="1" r:id="rId1"/>
    <sheet name="581-17-2-0 - Vedlejší a o..." sheetId="2" r:id="rId2"/>
    <sheet name="581-17-2-1 - SO 101 Polní..." sheetId="3" r:id="rId3"/>
    <sheet name="581-17-2-2 - SO 102 Polní..." sheetId="4" r:id="rId4"/>
    <sheet name="581-17-2-3 - SO 801 Zatra..." sheetId="5" r:id="rId5"/>
    <sheet name="581-17-2-4 - Výsadba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'581-17-2-0 - Vedlejší a o...'!$C$83:$K$106</definedName>
    <definedName name="_xlnm.Print_Area" localSheetId="1">'581-17-2-0 - Vedlejší a o...'!$C$4:$J$39,'581-17-2-0 - Vedlejší a o...'!$C$45:$J$65,'581-17-2-0 - Vedlejší a o...'!$C$71:$K$106</definedName>
    <definedName name="_xlnm.Print_Titles" localSheetId="1">'581-17-2-0 - Vedlejší a o...'!$83:$83</definedName>
    <definedName name="_xlnm._FilterDatabase" localSheetId="2" hidden="1">'581-17-2-1 - SO 101 Polní...'!$C$87:$K$288</definedName>
    <definedName name="_xlnm.Print_Area" localSheetId="2">'581-17-2-1 - SO 101 Polní...'!$C$4:$J$39,'581-17-2-1 - SO 101 Polní...'!$C$45:$J$69,'581-17-2-1 - SO 101 Polní...'!$C$75:$K$288</definedName>
    <definedName name="_xlnm.Print_Titles" localSheetId="2">'581-17-2-1 - SO 101 Polní...'!$87:$87</definedName>
    <definedName name="_xlnm._FilterDatabase" localSheetId="3" hidden="1">'581-17-2-2 - SO 102 Polní...'!$C$87:$K$309</definedName>
    <definedName name="_xlnm.Print_Area" localSheetId="3">'581-17-2-2 - SO 102 Polní...'!$C$4:$J$39,'581-17-2-2 - SO 102 Polní...'!$C$45:$J$69,'581-17-2-2 - SO 102 Polní...'!$C$75:$K$309</definedName>
    <definedName name="_xlnm.Print_Titles" localSheetId="3">'581-17-2-2 - SO 102 Polní...'!$87:$87</definedName>
    <definedName name="_xlnm._FilterDatabase" localSheetId="4" hidden="1">'581-17-2-3 - SO 801 Zatra...'!$C$82:$K$121</definedName>
    <definedName name="_xlnm.Print_Area" localSheetId="4">'581-17-2-3 - SO 801 Zatra...'!$C$4:$J$39,'581-17-2-3 - SO 801 Zatra...'!$C$45:$J$64,'581-17-2-3 - SO 801 Zatra...'!$C$70:$K$121</definedName>
    <definedName name="_xlnm.Print_Titles" localSheetId="4">'581-17-2-3 - SO 801 Zatra...'!$82:$82</definedName>
    <definedName name="_xlnm._FilterDatabase" localSheetId="5" hidden="1">'581-17-2-4 - Výsadba'!$C$81:$K$142</definedName>
    <definedName name="_xlnm.Print_Area" localSheetId="5">'581-17-2-4 - Výsadba'!$C$4:$J$39,'581-17-2-4 - Výsadba'!$C$45:$J$63,'581-17-2-4 - Výsadba'!$C$69:$K$142</definedName>
    <definedName name="_xlnm.Print_Titles" localSheetId="5">'581-17-2-4 - Výsadba'!$81:$81</definedName>
    <definedName name="_xlnm.Print_Area" localSheetId="6">'Seznam figur'!$C$4:$G$34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J78"/>
  <c r="F76"/>
  <c r="E74"/>
  <c r="J54"/>
  <c r="F52"/>
  <c r="E50"/>
  <c r="J24"/>
  <c r="E24"/>
  <c r="J79"/>
  <c r="J23"/>
  <c r="J18"/>
  <c r="E18"/>
  <c r="F79"/>
  <c r="J17"/>
  <c r="J15"/>
  <c r="E15"/>
  <c r="F78"/>
  <c r="J14"/>
  <c r="J12"/>
  <c r="J76"/>
  <c r="E7"/>
  <c r="E48"/>
  <c i="5" r="J37"/>
  <c r="J36"/>
  <c i="1" r="AY58"/>
  <c i="5" r="J35"/>
  <c i="1" r="AX58"/>
  <c i="5" r="BI120"/>
  <c r="BH120"/>
  <c r="BG120"/>
  <c r="BF120"/>
  <c r="T120"/>
  <c r="T119"/>
  <c r="R120"/>
  <c r="R119"/>
  <c r="P120"/>
  <c r="P119"/>
  <c r="BI117"/>
  <c r="BH117"/>
  <c r="BG117"/>
  <c r="BF117"/>
  <c r="T117"/>
  <c r="T116"/>
  <c r="T115"/>
  <c r="R117"/>
  <c r="R116"/>
  <c r="R115"/>
  <c r="P117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F77"/>
  <c r="E75"/>
  <c r="J54"/>
  <c r="F52"/>
  <c r="E50"/>
  <c r="J24"/>
  <c r="E24"/>
  <c r="J55"/>
  <c r="J23"/>
  <c r="J18"/>
  <c r="E18"/>
  <c r="F80"/>
  <c r="J17"/>
  <c r="J15"/>
  <c r="E15"/>
  <c r="F54"/>
  <c r="J14"/>
  <c r="J12"/>
  <c r="J77"/>
  <c r="E7"/>
  <c r="E48"/>
  <c i="4" r="J37"/>
  <c r="J36"/>
  <c i="1" r="AY57"/>
  <c i="4" r="J35"/>
  <c i="1" r="AX57"/>
  <c i="4"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T288"/>
  <c r="R289"/>
  <c r="R288"/>
  <c r="P289"/>
  <c r="P288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T249"/>
  <c r="R250"/>
  <c r="R249"/>
  <c r="P250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J84"/>
  <c r="F82"/>
  <c r="E80"/>
  <c r="J54"/>
  <c r="F52"/>
  <c r="E50"/>
  <c r="J24"/>
  <c r="E24"/>
  <c r="J85"/>
  <c r="J23"/>
  <c r="J18"/>
  <c r="E18"/>
  <c r="F55"/>
  <c r="J17"/>
  <c r="J15"/>
  <c r="E15"/>
  <c r="F84"/>
  <c r="J14"/>
  <c r="J12"/>
  <c r="J82"/>
  <c r="E7"/>
  <c r="E78"/>
  <c i="3" r="J37"/>
  <c r="J36"/>
  <c i="1" r="AY56"/>
  <c i="3" r="J35"/>
  <c i="1" r="AX56"/>
  <c i="3"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T269"/>
  <c r="R270"/>
  <c r="R269"/>
  <c r="P270"/>
  <c r="P269"/>
  <c r="BI267"/>
  <c r="BH267"/>
  <c r="BG267"/>
  <c r="BF267"/>
  <c r="T267"/>
  <c r="T266"/>
  <c r="R267"/>
  <c r="R266"/>
  <c r="P267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T187"/>
  <c r="R188"/>
  <c r="R187"/>
  <c r="P188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J84"/>
  <c r="F82"/>
  <c r="E80"/>
  <c r="J54"/>
  <c r="F52"/>
  <c r="E50"/>
  <c r="J24"/>
  <c r="E24"/>
  <c r="J85"/>
  <c r="J23"/>
  <c r="J18"/>
  <c r="E18"/>
  <c r="F85"/>
  <c r="J17"/>
  <c r="J15"/>
  <c r="E15"/>
  <c r="F54"/>
  <c r="J14"/>
  <c r="J12"/>
  <c r="J82"/>
  <c r="E7"/>
  <c r="E78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55"/>
  <c r="J17"/>
  <c r="J15"/>
  <c r="E15"/>
  <c r="F54"/>
  <c r="J14"/>
  <c r="J12"/>
  <c r="J78"/>
  <c r="E7"/>
  <c r="E48"/>
  <c i="1" r="L50"/>
  <c r="AM50"/>
  <c r="AM49"/>
  <c r="L49"/>
  <c r="AM47"/>
  <c r="L47"/>
  <c r="L45"/>
  <c r="L44"/>
  <c i="4" r="BK269"/>
  <c r="J222"/>
  <c r="BK148"/>
  <c i="3" r="BK262"/>
  <c r="BK229"/>
  <c r="BK166"/>
  <c r="BK99"/>
  <c i="6" r="BK112"/>
  <c r="J104"/>
  <c i="5" r="J100"/>
  <c i="4" r="J269"/>
  <c r="J242"/>
  <c r="J144"/>
  <c i="3" r="J277"/>
  <c r="J209"/>
  <c i="2" r="J98"/>
  <c i="4" r="BK307"/>
  <c r="BK277"/>
  <c r="BK214"/>
  <c r="BK102"/>
  <c i="3" r="BK221"/>
  <c r="BK143"/>
  <c r="J107"/>
  <c i="6" r="BK130"/>
  <c i="4" r="J176"/>
  <c r="J106"/>
  <c i="3" r="BK218"/>
  <c i="2" r="J92"/>
  <c i="5" r="J97"/>
  <c i="4" r="BK176"/>
  <c r="J102"/>
  <c i="3" r="BK277"/>
  <c r="J170"/>
  <c i="2" r="J96"/>
  <c i="6" r="J119"/>
  <c i="4" r="J289"/>
  <c r="J100"/>
  <c i="3" r="J241"/>
  <c r="BK160"/>
  <c i="2" r="BK104"/>
  <c i="6" r="J108"/>
  <c i="5" r="BK109"/>
  <c r="J91"/>
  <c i="4" r="BK289"/>
  <c r="J193"/>
  <c i="3" r="BK118"/>
  <c i="4" r="BK196"/>
  <c r="BK120"/>
  <c i="3" r="BK233"/>
  <c r="J162"/>
  <c r="J102"/>
  <c i="2" r="J89"/>
  <c i="6" r="BK134"/>
  <c i="4" r="J202"/>
  <c r="BK140"/>
  <c i="3" r="J273"/>
  <c r="J253"/>
  <c r="BK197"/>
  <c r="J143"/>
  <c i="2" r="J104"/>
  <c i="6" r="J137"/>
  <c r="BK89"/>
  <c i="5" r="J106"/>
  <c i="4" r="BK300"/>
  <c r="BK262"/>
  <c r="J152"/>
  <c i="3" r="BK285"/>
  <c r="J262"/>
  <c r="J197"/>
  <c r="J178"/>
  <c i="5" r="BK112"/>
  <c i="4" r="BK292"/>
  <c r="J227"/>
  <c r="BK136"/>
  <c r="BK93"/>
  <c i="3" r="BK201"/>
  <c r="BK147"/>
  <c r="BK102"/>
  <c i="4" r="BK222"/>
  <c r="BK160"/>
  <c r="BK127"/>
  <c i="3" r="BK237"/>
  <c r="J160"/>
  <c i="5" r="BK94"/>
  <c i="4" r="J218"/>
  <c r="J169"/>
  <c r="J91"/>
  <c i="3" r="BK267"/>
  <c r="J156"/>
  <c i="2" r="BK92"/>
  <c i="6" r="BK100"/>
  <c i="5" r="BK117"/>
  <c i="4" r="BK286"/>
  <c r="J264"/>
  <c i="3" r="BK258"/>
  <c r="BK114"/>
  <c i="2" r="J87"/>
  <c i="6" r="J112"/>
  <c r="BK85"/>
  <c i="5" r="BK106"/>
  <c r="BK85"/>
  <c i="4" r="J250"/>
  <c r="BK156"/>
  <c r="BK234"/>
  <c r="BK188"/>
  <c r="BK100"/>
  <c i="3" r="BK209"/>
  <c r="BK156"/>
  <c r="BK107"/>
  <c i="4" r="BK281"/>
  <c r="J196"/>
  <c r="BK123"/>
  <c i="3" r="J214"/>
  <c i="2" r="BK96"/>
  <c i="6" r="BK123"/>
  <c i="5" r="J120"/>
  <c i="4" r="J292"/>
  <c r="J184"/>
  <c r="J93"/>
  <c i="3" r="BK225"/>
  <c r="BK188"/>
  <c i="1" r="AS54"/>
  <c i="4" r="J104"/>
  <c i="3" r="J249"/>
  <c r="J151"/>
  <c i="2" r="J102"/>
  <c i="4" r="J188"/>
  <c i="3" r="BK273"/>
  <c r="J127"/>
  <c i="4" r="BK246"/>
  <c r="J172"/>
  <c i="3" r="J285"/>
  <c r="J258"/>
  <c r="BK96"/>
  <c i="6" r="BK127"/>
  <c r="BK99"/>
  <c i="5" r="BK120"/>
  <c r="J85"/>
  <c i="4" r="BK267"/>
  <c i="3" r="BK245"/>
  <c r="BK170"/>
  <c r="J93"/>
  <c i="6" r="BK141"/>
  <c r="BK115"/>
  <c r="J89"/>
  <c i="4" r="J296"/>
  <c r="BK238"/>
  <c r="BK184"/>
  <c i="2" r="BK98"/>
  <c i="4" r="BK180"/>
  <c r="J123"/>
  <c i="3" r="BK249"/>
  <c r="BK135"/>
  <c i="4" r="BK250"/>
  <c r="J234"/>
  <c r="BK169"/>
  <c r="J112"/>
  <c i="3" r="J233"/>
  <c r="J114"/>
  <c i="2" r="J95"/>
  <c i="6" r="BK119"/>
  <c r="J99"/>
  <c i="5" r="BK91"/>
  <c i="4" r="BK218"/>
  <c r="BK98"/>
  <c i="3" r="J281"/>
  <c r="BK214"/>
  <c r="BK181"/>
  <c i="4" r="BK304"/>
  <c r="BK273"/>
  <c r="BK193"/>
  <c r="BK106"/>
  <c i="3" r="BK253"/>
  <c r="J131"/>
  <c i="2" r="J100"/>
  <c i="4" r="BK210"/>
  <c r="J136"/>
  <c i="3" r="BK270"/>
  <c r="BK175"/>
  <c i="5" r="BK103"/>
  <c i="4" r="J277"/>
  <c r="BK104"/>
  <c i="3" r="BK287"/>
  <c r="J181"/>
  <c r="BK127"/>
  <c i="6" r="J115"/>
  <c r="J92"/>
  <c i="5" r="J94"/>
  <c i="4" r="J273"/>
  <c r="J254"/>
  <c i="3" r="J218"/>
  <c r="J147"/>
  <c i="6" r="J141"/>
  <c r="BK95"/>
  <c i="5" r="J112"/>
  <c r="BK88"/>
  <c i="4" r="J267"/>
  <c r="BK206"/>
  <c r="J160"/>
  <c i="2" r="BK102"/>
  <c i="3" r="J247"/>
  <c r="J110"/>
  <c i="5" r="J103"/>
  <c i="4" r="J258"/>
  <c r="BK144"/>
  <c r="BK227"/>
  <c r="BK131"/>
  <c r="BK96"/>
  <c i="3" r="J205"/>
  <c r="J123"/>
  <c i="2" r="BK95"/>
  <c i="4" r="BK242"/>
  <c r="BK152"/>
  <c i="3" r="J267"/>
  <c r="BK241"/>
  <c r="BK193"/>
  <c r="BK123"/>
  <c r="BK93"/>
  <c i="2" r="BK87"/>
  <c i="6" r="J100"/>
  <c i="5" r="J109"/>
  <c i="4" r="BK296"/>
  <c r="BK254"/>
  <c r="BK202"/>
  <c r="J120"/>
  <c i="3" r="J256"/>
  <c r="BK205"/>
  <c r="J99"/>
  <c i="4" r="J300"/>
  <c r="BK231"/>
  <c r="J156"/>
  <c r="BK112"/>
  <c i="3" r="BK162"/>
  <c r="J139"/>
  <c r="J118"/>
  <c i="6" r="J130"/>
  <c i="4" r="J148"/>
  <c r="J96"/>
  <c i="3" r="J221"/>
  <c r="BK151"/>
  <c i="5" r="BK100"/>
  <c i="4" r="J281"/>
  <c r="BK164"/>
  <c i="3" r="BK281"/>
  <c r="J193"/>
  <c i="2" r="BK100"/>
  <c i="6" r="J123"/>
  <c r="BK104"/>
  <c r="J85"/>
  <c i="5" r="J88"/>
  <c i="4" r="J262"/>
  <c i="3" r="BK247"/>
  <c r="BK178"/>
  <c i="4" r="J231"/>
  <c r="J206"/>
  <c r="J164"/>
  <c r="J116"/>
  <c i="3" r="J270"/>
  <c r="J188"/>
  <c r="BK131"/>
  <c r="J96"/>
  <c i="6" r="J134"/>
  <c i="4" r="J238"/>
  <c r="BK172"/>
  <c r="BK116"/>
  <c i="3" r="BK256"/>
  <c r="J225"/>
  <c r="J175"/>
  <c r="J91"/>
  <c i="6" r="BK137"/>
  <c r="BK108"/>
  <c i="5" r="J117"/>
  <c i="4" r="J304"/>
  <c r="BK264"/>
  <c r="BK199"/>
  <c r="J131"/>
  <c i="3" r="J237"/>
  <c i="6" r="J95"/>
  <c i="4" r="J246"/>
  <c r="J199"/>
  <c r="J127"/>
  <c i="3" r="J229"/>
  <c i="4" r="J108"/>
  <c i="3" r="J184"/>
  <c i="2" r="BK89"/>
  <c i="4" r="J286"/>
  <c r="J180"/>
  <c r="BK108"/>
  <c i="3" r="J287"/>
  <c r="J245"/>
  <c r="J135"/>
  <c i="4" r="BK258"/>
  <c i="3" r="BK184"/>
  <c r="J166"/>
  <c r="BK139"/>
  <c r="BK91"/>
  <c i="6" r="J127"/>
  <c r="BK92"/>
  <c i="5" r="BK97"/>
  <c i="4" r="J307"/>
  <c r="J214"/>
  <c r="J98"/>
  <c r="J210"/>
  <c r="J140"/>
  <c r="BK91"/>
  <c i="3" r="J201"/>
  <c r="BK110"/>
  <c i="2" l="1" r="P86"/>
  <c r="R94"/>
  <c r="R97"/>
  <c i="3" r="P90"/>
  <c r="T174"/>
  <c r="R244"/>
  <c i="2" r="BK97"/>
  <c r="J97"/>
  <c r="J63"/>
  <c i="3" r="BK174"/>
  <c r="J174"/>
  <c r="J62"/>
  <c r="P174"/>
  <c r="P244"/>
  <c r="T272"/>
  <c i="4" r="P90"/>
  <c r="R205"/>
  <c r="P291"/>
  <c i="2" r="P97"/>
  <c i="3" r="BK192"/>
  <c r="J192"/>
  <c r="J64"/>
  <c r="BK244"/>
  <c r="J244"/>
  <c r="J65"/>
  <c r="P272"/>
  <c i="4" r="BK192"/>
  <c r="J192"/>
  <c r="J62"/>
  <c r="P192"/>
  <c r="R192"/>
  <c r="T192"/>
  <c r="P253"/>
  <c r="T291"/>
  <c i="5" r="BK84"/>
  <c i="6" r="BK84"/>
  <c r="J84"/>
  <c r="J61"/>
  <c i="2" r="R86"/>
  <c r="R85"/>
  <c r="R84"/>
  <c i="3" r="R90"/>
  <c r="R174"/>
  <c r="T244"/>
  <c i="4" r="R90"/>
  <c r="BK205"/>
  <c r="J205"/>
  <c r="J63"/>
  <c r="BK253"/>
  <c r="J253"/>
  <c r="J65"/>
  <c i="5" r="P84"/>
  <c r="P83"/>
  <c i="1" r="AU58"/>
  <c i="5" r="R84"/>
  <c r="R83"/>
  <c r="T84"/>
  <c r="T83"/>
  <c i="2" r="T86"/>
  <c i="3" r="T192"/>
  <c i="6" r="R84"/>
  <c r="R83"/>
  <c r="R82"/>
  <c i="2" r="T94"/>
  <c i="3" r="T90"/>
  <c r="T89"/>
  <c r="T88"/>
  <c i="4" r="BK90"/>
  <c r="J90"/>
  <c r="J61"/>
  <c r="T205"/>
  <c r="T253"/>
  <c r="BK291"/>
  <c r="J291"/>
  <c r="J68"/>
  <c i="6" r="P84"/>
  <c r="P83"/>
  <c r="P82"/>
  <c i="1" r="AU59"/>
  <c i="2" r="BK86"/>
  <c r="J86"/>
  <c r="J61"/>
  <c r="P94"/>
  <c r="T97"/>
  <c i="3" r="P192"/>
  <c r="R272"/>
  <c i="4" r="T90"/>
  <c r="T89"/>
  <c r="T88"/>
  <c r="P205"/>
  <c r="R253"/>
  <c r="R291"/>
  <c i="6" r="T84"/>
  <c r="T83"/>
  <c r="T82"/>
  <c i="2" r="BK94"/>
  <c r="J94"/>
  <c r="J62"/>
  <c i="3" r="BK90"/>
  <c r="R192"/>
  <c r="BK272"/>
  <c r="J272"/>
  <c r="J68"/>
  <c i="2" r="J52"/>
  <c i="3" r="E48"/>
  <c r="J55"/>
  <c r="BE99"/>
  <c r="BE118"/>
  <c r="BE139"/>
  <c r="BE184"/>
  <c r="BE197"/>
  <c r="BE253"/>
  <c r="BE262"/>
  <c i="4" r="F85"/>
  <c i="6" r="BE127"/>
  <c r="BK140"/>
  <c r="J140"/>
  <c r="J62"/>
  <c i="2" r="E74"/>
  <c r="F80"/>
  <c r="BE92"/>
  <c i="3" r="F55"/>
  <c r="BK187"/>
  <c r="J187"/>
  <c r="J63"/>
  <c i="4" r="BE91"/>
  <c r="BE116"/>
  <c r="BE123"/>
  <c r="BE127"/>
  <c r="BE199"/>
  <c r="BE202"/>
  <c r="BE234"/>
  <c r="BE242"/>
  <c r="BE254"/>
  <c r="BE262"/>
  <c r="BE264"/>
  <c r="BE289"/>
  <c r="BE307"/>
  <c i="5" r="E73"/>
  <c r="F79"/>
  <c r="J80"/>
  <c r="BE120"/>
  <c i="6" r="BE89"/>
  <c r="BE119"/>
  <c i="2" r="BE95"/>
  <c r="BE98"/>
  <c r="BE100"/>
  <c i="3" r="BE131"/>
  <c r="BE181"/>
  <c r="BE214"/>
  <c r="BE225"/>
  <c r="BE267"/>
  <c r="BE281"/>
  <c i="4" r="E48"/>
  <c r="BE93"/>
  <c r="BE100"/>
  <c r="BE104"/>
  <c r="BE246"/>
  <c r="BE281"/>
  <c r="BE292"/>
  <c r="BK285"/>
  <c r="J285"/>
  <c r="J66"/>
  <c i="5" r="BE88"/>
  <c r="BE97"/>
  <c r="BE103"/>
  <c r="BE112"/>
  <c i="6" r="J52"/>
  <c r="E72"/>
  <c r="BE99"/>
  <c r="BE104"/>
  <c r="BE108"/>
  <c r="BE112"/>
  <c i="2" r="BE89"/>
  <c r="BE102"/>
  <c r="BE104"/>
  <c i="3" r="BE91"/>
  <c r="BE102"/>
  <c r="BE107"/>
  <c r="BE114"/>
  <c r="BE162"/>
  <c r="BE188"/>
  <c r="BE229"/>
  <c r="BE233"/>
  <c r="BE237"/>
  <c r="BE287"/>
  <c i="4" r="F54"/>
  <c r="BE136"/>
  <c r="BE140"/>
  <c r="BE156"/>
  <c r="BE188"/>
  <c r="BE227"/>
  <c i="5" r="BK116"/>
  <c r="J116"/>
  <c r="J62"/>
  <c r="BK119"/>
  <c r="J119"/>
  <c r="J63"/>
  <c i="2" r="F81"/>
  <c i="3" r="F84"/>
  <c r="BE147"/>
  <c r="BE166"/>
  <c r="BE170"/>
  <c r="BE205"/>
  <c r="BE245"/>
  <c r="BE247"/>
  <c r="BK269"/>
  <c r="J269"/>
  <c r="J67"/>
  <c i="4" r="J52"/>
  <c r="BE144"/>
  <c r="BE169"/>
  <c r="BE214"/>
  <c i="6" r="BE130"/>
  <c i="2" r="BE87"/>
  <c i="3" r="BE123"/>
  <c r="BE135"/>
  <c r="BE156"/>
  <c r="BE193"/>
  <c r="BE256"/>
  <c i="4" r="J55"/>
  <c r="BE102"/>
  <c r="BE106"/>
  <c r="BE131"/>
  <c r="BE164"/>
  <c r="BE176"/>
  <c r="BE206"/>
  <c r="BE210"/>
  <c r="BE250"/>
  <c r="BE258"/>
  <c r="BE269"/>
  <c r="BE304"/>
  <c i="5" r="J52"/>
  <c r="BE85"/>
  <c r="BE91"/>
  <c r="BE94"/>
  <c r="BE100"/>
  <c r="BE106"/>
  <c r="BE109"/>
  <c i="6" r="F55"/>
  <c r="BE85"/>
  <c r="BE95"/>
  <c r="BE100"/>
  <c r="BE141"/>
  <c i="2" r="J55"/>
  <c r="BE96"/>
  <c i="3" r="J52"/>
  <c r="BE93"/>
  <c r="BE96"/>
  <c r="BE127"/>
  <c r="BE143"/>
  <c r="BE175"/>
  <c r="BE201"/>
  <c r="BE221"/>
  <c r="BE241"/>
  <c r="BE270"/>
  <c r="BE273"/>
  <c r="BE277"/>
  <c r="BE285"/>
  <c r="BK266"/>
  <c r="J266"/>
  <c r="J66"/>
  <c i="4" r="BE98"/>
  <c r="BE108"/>
  <c r="BE112"/>
  <c r="BE148"/>
  <c r="BE152"/>
  <c r="BE160"/>
  <c r="BE172"/>
  <c r="BE196"/>
  <c r="BE222"/>
  <c r="BE238"/>
  <c r="BE267"/>
  <c r="BE286"/>
  <c r="BE296"/>
  <c r="BE300"/>
  <c r="BK249"/>
  <c r="J249"/>
  <c r="J64"/>
  <c r="BK288"/>
  <c r="J288"/>
  <c r="J67"/>
  <c i="5" r="F55"/>
  <c r="BE117"/>
  <c i="6" r="F54"/>
  <c r="J55"/>
  <c r="BE92"/>
  <c r="BE115"/>
  <c r="BE123"/>
  <c r="BE134"/>
  <c r="BE137"/>
  <c i="2" r="BK103"/>
  <c r="J103"/>
  <c r="J64"/>
  <c i="3" r="BE110"/>
  <c r="BE151"/>
  <c r="BE160"/>
  <c r="BE178"/>
  <c r="BE209"/>
  <c r="BE218"/>
  <c r="BE249"/>
  <c r="BE258"/>
  <c i="4" r="BE96"/>
  <c r="BE120"/>
  <c r="BE180"/>
  <c r="BE184"/>
  <c r="BE193"/>
  <c r="BE218"/>
  <c r="BE231"/>
  <c r="BE273"/>
  <c r="BE277"/>
  <c i="3" r="F36"/>
  <c i="1" r="BC56"/>
  <c i="2" r="J34"/>
  <c i="1" r="AW55"/>
  <c i="2" r="F36"/>
  <c i="1" r="BC55"/>
  <c i="3" r="F34"/>
  <c i="1" r="BA56"/>
  <c i="2" r="F37"/>
  <c i="1" r="BD55"/>
  <c i="5" r="F34"/>
  <c i="1" r="BA58"/>
  <c i="6" r="F36"/>
  <c i="1" r="BC59"/>
  <c i="5" r="F37"/>
  <c i="1" r="BD58"/>
  <c i="3" r="F35"/>
  <c i="1" r="BB56"/>
  <c i="3" r="F37"/>
  <c i="1" r="BD56"/>
  <c i="6" r="F37"/>
  <c i="1" r="BD59"/>
  <c i="6" r="F34"/>
  <c i="1" r="BA59"/>
  <c i="6" r="F35"/>
  <c i="1" r="BB59"/>
  <c i="4" r="F34"/>
  <c i="1" r="BA57"/>
  <c i="2" r="F35"/>
  <c i="1" r="BB55"/>
  <c i="4" r="F35"/>
  <c i="1" r="BB57"/>
  <c i="3" r="J34"/>
  <c i="1" r="AW56"/>
  <c i="4" r="J34"/>
  <c i="1" r="AW57"/>
  <c i="4" r="F37"/>
  <c i="1" r="BD57"/>
  <c i="6" r="J34"/>
  <c i="1" r="AW59"/>
  <c i="5" r="F36"/>
  <c i="1" r="BC58"/>
  <c i="5" r="J34"/>
  <c i="1" r="AW58"/>
  <c i="5" r="F35"/>
  <c i="1" r="BB58"/>
  <c i="2" r="F34"/>
  <c i="1" r="BA55"/>
  <c i="4" r="F36"/>
  <c i="1" r="BC57"/>
  <c i="4" l="1" r="P89"/>
  <c r="P88"/>
  <c i="1" r="AU57"/>
  <c i="2" r="T85"/>
  <c r="T84"/>
  <c i="3" r="R89"/>
  <c r="R88"/>
  <c r="BK89"/>
  <c r="BK88"/>
  <c r="J88"/>
  <c r="J59"/>
  <c r="P89"/>
  <c r="P88"/>
  <c i="1" r="AU56"/>
  <c i="4" r="R89"/>
  <c r="R88"/>
  <c i="2" r="P85"/>
  <c r="P84"/>
  <c i="1" r="AU55"/>
  <c i="6" r="BK83"/>
  <c r="J83"/>
  <c r="J60"/>
  <c i="2" r="BK85"/>
  <c r="J85"/>
  <c r="J60"/>
  <c i="4" r="BK89"/>
  <c r="J89"/>
  <c r="J60"/>
  <c i="5" r="J84"/>
  <c r="J60"/>
  <c r="BK115"/>
  <c r="J115"/>
  <c r="J61"/>
  <c i="3" r="J90"/>
  <c r="J61"/>
  <c i="2" r="J33"/>
  <c i="1" r="AV55"/>
  <c r="AT55"/>
  <c r="BB54"/>
  <c r="AX54"/>
  <c i="5" r="J33"/>
  <c i="1" r="AV58"/>
  <c r="AT58"/>
  <c i="4" r="J33"/>
  <c i="1" r="AV57"/>
  <c r="AT57"/>
  <c i="6" r="J33"/>
  <c i="1" r="AV59"/>
  <c r="AT59"/>
  <c r="BC54"/>
  <c r="AY54"/>
  <c i="6" r="F33"/>
  <c i="1" r="AZ59"/>
  <c i="3" r="J33"/>
  <c i="1" r="AV56"/>
  <c r="AT56"/>
  <c r="BD54"/>
  <c r="W33"/>
  <c r="BA54"/>
  <c r="AW54"/>
  <c r="AK30"/>
  <c i="4" r="F33"/>
  <c i="1" r="AZ57"/>
  <c i="5" r="F33"/>
  <c i="1" r="AZ58"/>
  <c i="3" r="F33"/>
  <c i="1" r="AZ56"/>
  <c i="2" r="F33"/>
  <c i="1" r="AZ55"/>
  <c i="5" l="1" r="BK83"/>
  <c r="J83"/>
  <c i="6" r="BK82"/>
  <c r="J82"/>
  <c r="J59"/>
  <c i="3" r="J89"/>
  <c r="J60"/>
  <c i="4" r="BK88"/>
  <c r="J88"/>
  <c r="J59"/>
  <c i="2" r="BK84"/>
  <c r="J84"/>
  <c r="J59"/>
  <c i="1" r="AZ54"/>
  <c r="W29"/>
  <c r="W31"/>
  <c r="W32"/>
  <c i="5" r="J30"/>
  <c i="1" r="AG58"/>
  <c r="AN58"/>
  <c r="AU54"/>
  <c r="W30"/>
  <c i="3" r="J30"/>
  <c i="1" r="AG56"/>
  <c r="AN56"/>
  <c i="5" l="1" r="J39"/>
  <c r="J59"/>
  <c i="3" r="J39"/>
  <c i="1" r="AV54"/>
  <c r="AK29"/>
  <c i="6" r="J30"/>
  <c i="1" r="AG59"/>
  <c r="AN59"/>
  <c i="2" r="J30"/>
  <c i="1" r="AG55"/>
  <c r="AN55"/>
  <c i="4" r="J30"/>
  <c i="1" r="AG57"/>
  <c r="AN57"/>
  <c i="2" l="1" r="J39"/>
  <c i="4" r="J39"/>
  <c i="6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<sst xmlns="http://schemas.openxmlformats.org/spreadsheetml/2006/main">
  <si>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</si>
  <si>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</si>
  <si>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</si>
  <si>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</si>
  <si>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</si>
  <si>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{e37c2b15-c43d-408d-a871-a0e7e90e7f62}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</si>
  <si>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</si>
  <si>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</si>
  <si>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</si>
  <si>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</si>
  <si>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</si>
  <si>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</si>
  <si>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</si>
  <si>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</si>
  <si>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</si>
  <si>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581/17-2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</si>
  <si>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</si>
  <si>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</si>
  <si>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 1 v k.ú. Jindice</t>
  </si>
  <si>
    <t>KSO:</t>
  </si>
  <si>
    <t>CC-CZ:</t>
  </si>
  <si>
    <t>Místo:</t>
  </si>
  <si>
    <t xml:space="preserve"> </t>
  </si>
  <si>
    <t>Datum:</t>
  </si>
  <si>
    <t>27. 10. 2017</t>
  </si>
  <si>
    <t>Zadavatel:</t>
  </si>
  <si>
    <t>IČ: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</si>
  <si>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</si>
  <si>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</si>
  <si>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</si>
  <si>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</si>
  <si>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</si>
  <si>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</si>
  <si>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</si>
  <si>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</si>
  <si>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</si>
  <si>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</si>
  <si>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</si>
  <si>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</si>
  <si>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</si>
  <si>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</si>
  <si>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</si>
  <si>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</si>
  <si>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</si>
  <si>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</si>
  <si>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</si>
  <si>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</si>
  <si>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</si>
  <si>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</si>
  <si>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</si>
  <si>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</si>
  <si>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</si>
  <si>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</si>
  <si>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</si>
  <si>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</si>
  <si>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</si>
  <si>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</si>
  <si>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</si>
  <si>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</si>
  <si>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</si>
  <si>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</si>
  <si>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</si>
  <si>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</si>
  <si>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</si>
  <si>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</si>
  <si>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</si>
  <si>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</si>
  <si>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</si>
  <si>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</si>
  <si>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</si>
  <si>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</si>
  <si>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</si>
  <si>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</si>
  <si>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</si>
  <si>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</si>
  <si>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581/17-2-0</t>
  </si>
  <si>
    <t>Vedlejší a ostatní rozpočtové náklady</t>
  </si>
  <si>
    <t>STA</t>
  </si>
  <si>
    <t>1</t>
  </si>
  <si>
    <t>{5d7f3d94-5557-4f5d-a6bd-893d7eba4c93}</t>
  </si>
  <si>
    <t>2</t>
  </si>
  <si>
    <t>581/17-2-1</t>
  </si>
  <si>
    <t xml:space="preserve">SO 101 Polní cesta VPC1 </t>
  </si>
  <si>
    <t>{12ad31f6-4d3c-49a5-9929-113db817fbdf}</t>
  </si>
  <si>
    <t>581/17-2-2</t>
  </si>
  <si>
    <t xml:space="preserve">SO 102 Polní cesta VPC1 </t>
  </si>
  <si>
    <t>{09a2f385-4871-43f1-9a01-de617afcdcca}</t>
  </si>
  <si>
    <t>581/17-2-3</t>
  </si>
  <si>
    <t>SO 801 Zatravnění</t>
  </si>
  <si>
    <t>{18d344a6-d04f-4fbe-af56-dd5de2c58b76}</t>
  </si>
  <si>
    <t>581/17-2-4</t>
  </si>
  <si>
    <t>Výsadba</t>
  </si>
  <si>
    <t>{1b25dfe8-e348-4c3a-a1d9-309cf05a66a4}</t>
  </si>
  <si>
    <t>KRYCÍ LIST SOUPISU PRACÍ</t>
  </si>
  <si>
    <t>Objekt:</t>
  </si>
  <si>
    <t>581/17-2-0 -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</si>
  <si>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</si>
  <si>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</si>
  <si>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</si>
  <si>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</si>
  <si>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</si>
  <si>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</si>
  <si>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</si>
  <si>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</si>
  <si>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</si>
  <si>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</si>
  <si>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</si>
  <si>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</si>
  <si>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</si>
  <si>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</si>
  <si>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</si>
  <si>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</si>
  <si>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</si>
  <si>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</si>
  <si>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</si>
  <si>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</si>
  <si>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</si>
  <si>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</si>
  <si>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</si>
  <si>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</si>
  <si>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</si>
  <si>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</si>
  <si>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</si>
  <si>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</si>
  <si>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</si>
  <si>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011314000</t>
  </si>
  <si>
    <t>Archeologický dohled</t>
  </si>
  <si>
    <t>soubor</t>
  </si>
  <si>
    <t>CS ÚRS 2015 01</t>
  </si>
  <si>
    <t>1024</t>
  </si>
  <si>
    <t>1273736799</t>
  </si>
  <si>
    <t>P</t>
  </si>
  <si>
    <t>Poznámka k položce:_x000d_
zajištění archeologického dohledu organizací s oprávněním včetně dokladu ke koloudaci</t>
  </si>
  <si>
    <t>012002000</t>
  </si>
  <si>
    <t>Geodetické práce</t>
  </si>
  <si>
    <t>-1522812182</t>
  </si>
  <si>
    <t>PP</t>
  </si>
  <si>
    <t>Vytyčení stavby</t>
  </si>
  <si>
    <t>Poznámka k položce:_x000d_
Vytyčení stavby, vytyčovací protokol</t>
  </si>
  <si>
    <t>3</t>
  </si>
  <si>
    <t>011103000</t>
  </si>
  <si>
    <t>Geologický průzkum bez rozlišení</t>
  </si>
  <si>
    <t>682434497</t>
  </si>
  <si>
    <t>Poznámka k položce:_x000d_
případný upřesňující geotechnický průzkum v závislosti na aktuálních podmínkách na stavbě</t>
  </si>
  <si>
    <t>VRN3</t>
  </si>
  <si>
    <t>Zařízení staveniště</t>
  </si>
  <si>
    <t>4</t>
  </si>
  <si>
    <t>030001000</t>
  </si>
  <si>
    <t>-271226087</t>
  </si>
  <si>
    <t>R.2.</t>
  </si>
  <si>
    <t>Dočasné dopravní značení</t>
  </si>
  <si>
    <t>-1653105541</t>
  </si>
  <si>
    <t>VRN4</t>
  </si>
  <si>
    <t>Inženýrská činnost</t>
  </si>
  <si>
    <t>6</t>
  </si>
  <si>
    <t>012303000</t>
  </si>
  <si>
    <t>Geodetické práce po výstavbě</t>
  </si>
  <si>
    <t>-1507890158</t>
  </si>
  <si>
    <t>zaměření skutečného provedení stavby</t>
  </si>
  <si>
    <t>7</t>
  </si>
  <si>
    <t>013254000</t>
  </si>
  <si>
    <t>Dokumentace skutečného provedení stavby</t>
  </si>
  <si>
    <t>paré</t>
  </si>
  <si>
    <t>1647978087</t>
  </si>
  <si>
    <t>8</t>
  </si>
  <si>
    <t>043002000</t>
  </si>
  <si>
    <t>Zkoušky a ostatní měření - hutnící zkoušky</t>
  </si>
  <si>
    <t>-409115869</t>
  </si>
  <si>
    <t>VRN7</t>
  </si>
  <si>
    <t>Provozní vlivy</t>
  </si>
  <si>
    <t>9</t>
  </si>
  <si>
    <t>075002000</t>
  </si>
  <si>
    <t>Ochranná pásma</t>
  </si>
  <si>
    <t>CS ÚRS 2015 02</t>
  </si>
  <si>
    <t>1545346287</t>
  </si>
  <si>
    <t>Hlavní tituly průvodních činností a nákladů provozní vlivy ochranná pásma</t>
  </si>
  <si>
    <t>Poznámka k položce:_x000d_
práce v OP sítí technického vybavení včetně jejjich vytyčení</t>
  </si>
  <si>
    <t xml:space="preserve">581/17-2-1 - SO 101 Polní cesta VPC1 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</si>
  <si>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</si>
  <si>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</si>
  <si>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</si>
  <si>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</si>
  <si>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</si>
  <si>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</si>
  <si>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</si>
  <si>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</si>
  <si>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</si>
  <si>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</si>
  <si>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</si>
  <si>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</si>
  <si>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</si>
  <si>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</si>
  <si>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m2</t>
  </si>
  <si>
    <t>CS ÚRS 2017 02</t>
  </si>
  <si>
    <t>590021576</t>
  </si>
  <si>
    <t>Odstranění křovin a stromů s odstraněním kořenů průměru kmene do 100 mm do sklonu terénu 1 : 5, při celkové ploše do 1 000 m2</t>
  </si>
  <si>
    <t>111251111</t>
  </si>
  <si>
    <t>Drcení ořezaných větví D do 100 mm s odvozem do 20 km</t>
  </si>
  <si>
    <t>m3</t>
  </si>
  <si>
    <t>963612362</t>
  </si>
  <si>
    <t>Drcení ořezaných větví strojně - (štěpkování) o průměru větví do 100 mm</t>
  </si>
  <si>
    <t>Poznámka k položce:_x000d_
Drcení větví, křovin a stromů do průměru 100mm</t>
  </si>
  <si>
    <t>113107122</t>
  </si>
  <si>
    <t>Odstranění podkladu pl do 50 m2 z kameniva drceného tl 200 mm</t>
  </si>
  <si>
    <t>-161575792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</si>
  <si>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</si>
  <si>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Poznámka k položce:_x000d_
stávající vozovka</t>
  </si>
  <si>
    <t>113107142</t>
  </si>
  <si>
    <t>Odstranění podkladu pl do 50 m2 živičných tl 100 mm</t>
  </si>
  <si>
    <t>1925410435</t>
  </si>
  <si>
    <t>Odstranění podkladů nebo krytů s přemístěním hmot na skládku na vzdálenost do 3 m nebo s naložením na dopravní prostředek v ploše jednotlivě do 50 m2 živičných, o tl. vrstvy přes 50 do 100 mm</t>
  </si>
  <si>
    <t>121101103</t>
  </si>
  <si>
    <t>Sejmutí ornice s přemístěním na vzdálenost do 250 m</t>
  </si>
  <si>
    <t>-501872700</t>
  </si>
  <si>
    <t>Sejmutí ornice nebo lesní půdy s vodorovným přemístěním na hromady v místě upotřebení nebo na dočasné či trvalé skládky se složením, na vzdálenost přes 100 do 250 m</t>
  </si>
  <si>
    <t>Poznámka k položce:_x000d_
změřeno funkcí měření ploch v elektronické dokumentaci</t>
  </si>
  <si>
    <t>VV</t>
  </si>
  <si>
    <t>snímaná plocha * tl.ornice</t>
  </si>
  <si>
    <t>3155*0,3</t>
  </si>
  <si>
    <t>121100001RAB</t>
  </si>
  <si>
    <t>Naložení, odvoz a uložení přebytečné ornice do 10 km</t>
  </si>
  <si>
    <t>284124415</t>
  </si>
  <si>
    <t>naložení, odvoz uložení, odvoz do 10 km</t>
  </si>
  <si>
    <t>946,5</t>
  </si>
  <si>
    <t>122202202</t>
  </si>
  <si>
    <t>Odkopávky a prokopávky nezapažené pro silnice objemu do 1000 m3 v hornině tř. 3</t>
  </si>
  <si>
    <t>-364539449</t>
  </si>
  <si>
    <t>Odkopávky a prokopávky nezapažené pro silnice s přemístěním výkopku v příčných profilech na vzdálenost do 15 m nebo s naložením na dopravní prostředek v hornině tř. 3 přes 100 do 1 000 m3</t>
  </si>
  <si>
    <t>Poznámka k položce:_x000d_
změřeno fůnkcí výpočet objemu zemních prací v elektronické dokumenatci</t>
  </si>
  <si>
    <t>413,59</t>
  </si>
  <si>
    <t>122202209</t>
  </si>
  <si>
    <t>Příplatek k odkopávkám a prokopávkám pro silnice v hornině tř. 3 za lepivost</t>
  </si>
  <si>
    <t>1780730315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</si>
  <si>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</si>
  <si>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množství odkopávky/3</t>
  </si>
  <si>
    <t>413,59/3</t>
  </si>
  <si>
    <t>132201101</t>
  </si>
  <si>
    <t>Hloubení rýh š do 600 mm v hornině tř. 3 objemu do 100 m3</t>
  </si>
  <si>
    <t>-2107582792</t>
  </si>
  <si>
    <t>Hloubení zapažených i nezapažených rýh šířky do 600 mm s urovnáním dna do předepsaného profilu a spádu v hornině tř. 3 do 100 m3</t>
  </si>
  <si>
    <t>drenáž</t>
  </si>
  <si>
    <t>délka * plocha v řezu</t>
  </si>
  <si>
    <t>0,2*530</t>
  </si>
  <si>
    <t>10</t>
  </si>
  <si>
    <t>132201109</t>
  </si>
  <si>
    <t>Příplatek za lepivost k hloubení rýh š do 600 mm v hornině tř. 3</t>
  </si>
  <si>
    <t>646327296</t>
  </si>
  <si>
    <t>Hloubení zapažených i nezapažených rýh šířky do 600 mm s urovnáním dna do předepsaného profilu a spádu v hornině tř. 3 Příplatek k cenám za lepivost horniny tř. 3</t>
  </si>
  <si>
    <t>hloubení rýh/3</t>
  </si>
  <si>
    <t>106/3</t>
  </si>
  <si>
    <t>11</t>
  </si>
  <si>
    <t>132201201</t>
  </si>
  <si>
    <t>Hloubení rýh š do 2000 mm v hornině tř. 3 objemu do 100 m3</t>
  </si>
  <si>
    <t>-715702471</t>
  </si>
  <si>
    <t>Hloubení zapažených i nezapažených rýh šířky přes 600 do 2 000 mm s urovnáním dna do předepsaného profilu a spádu v hornině tř. 3 do 100 m3</t>
  </si>
  <si>
    <t>příkop a propustky</t>
  </si>
  <si>
    <t>24,2</t>
  </si>
  <si>
    <t>12</t>
  </si>
  <si>
    <t>132201209</t>
  </si>
  <si>
    <t>Příplatek za lepivost k hloubení rýh š do 2000 mm v hornině tř. 3</t>
  </si>
  <si>
    <t>899154747</t>
  </si>
  <si>
    <t>Hloubení zapažených i nezapažených rýh šířky přes 600 do 2 000 mm s urovnáním dna do předepsaného profilu a spádu v hornině tř. 3 Příplatek k cenám za lepivost horniny tř. 3</t>
  </si>
  <si>
    <t>24,2/3</t>
  </si>
  <si>
    <t>13</t>
  </si>
  <si>
    <t>162701105</t>
  </si>
  <si>
    <t>Vodorovné přemístění do 10000 m výkopku/sypaniny z horniny tř. 1 až 4</t>
  </si>
  <si>
    <t>1898042322</t>
  </si>
  <si>
    <t>Vodorovné přemístění výkopku nebo sypaniny po suchu na obvyklém dopravním prostředku, bez naložení výkopku, avšak se složením bez rozhrnutí z horniny tř. 1 až 4 na vzdálenost přes 9 000 do 10 000 m</t>
  </si>
  <si>
    <t>naložený výkopek</t>
  </si>
  <si>
    <t>543,79</t>
  </si>
  <si>
    <t>14</t>
  </si>
  <si>
    <t>162701109</t>
  </si>
  <si>
    <t>Příplatek k vodorovnému přemístění výkopku/sypaniny z horniny tř. 1 až 4 ZKD 1000 m přes 10000 m</t>
  </si>
  <si>
    <t>1484442109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</si>
  <si>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</si>
  <si>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přemísťovaný výkopek*15km</t>
  </si>
  <si>
    <t>543,79*15</t>
  </si>
  <si>
    <t>167101101</t>
  </si>
  <si>
    <t>Nakládání výkopku z hornin tř. 1 až 4 do 100 m3</t>
  </si>
  <si>
    <t>-237589988</t>
  </si>
  <si>
    <t>Nakládání, skládání a překládání neulehlého výkopku nebo sypaniny nakládání, množství do 100 m3, z hornin tř. 1 až 4</t>
  </si>
  <si>
    <t>odkopávky+ hloubení rýh</t>
  </si>
  <si>
    <t>413,59+106+24,2</t>
  </si>
  <si>
    <t>16</t>
  </si>
  <si>
    <t>171201201</t>
  </si>
  <si>
    <t>Uložení sypaniny na skládky</t>
  </si>
  <si>
    <t>334732898</t>
  </si>
  <si>
    <t>odvážený výkopek</t>
  </si>
  <si>
    <t>17</t>
  </si>
  <si>
    <t>171201211</t>
  </si>
  <si>
    <t>Poplatek za uložení odpadu ze sypaniny na skládce (skládkovné)</t>
  </si>
  <si>
    <t>t</t>
  </si>
  <si>
    <t>2010747720</t>
  </si>
  <si>
    <t>Uložení sypaniny poplatek za uložení sypaniny na skládce (skládkovné)</t>
  </si>
  <si>
    <t>Poznámka k položce:_x000d_
přepočet m3 na t</t>
  </si>
  <si>
    <t>přepočet z m3 na t</t>
  </si>
  <si>
    <t>543,79*2</t>
  </si>
  <si>
    <t>18</t>
  </si>
  <si>
    <t>181951102</t>
  </si>
  <si>
    <t>Úprava pláně v hornině tř. 1 až 4 se zhutněním</t>
  </si>
  <si>
    <t>-1200314140</t>
  </si>
  <si>
    <t>Úprava pláně vyrovnáním výškových rozdílů v hornině tř. 1 až 4 se zhutněním</t>
  </si>
  <si>
    <t>plocha ochranné vrstvy</t>
  </si>
  <si>
    <t>3154,27</t>
  </si>
  <si>
    <t>19</t>
  </si>
  <si>
    <t>R.1.</t>
  </si>
  <si>
    <t>Oprava melioračních potrubí</t>
  </si>
  <si>
    <t>m</t>
  </si>
  <si>
    <t>817819964</t>
  </si>
  <si>
    <t>oprava trubního HOZ v trase cesty v délce 20m. Výkop, demontáž a likvidace poškozeného potrubí, položení nového potrubí, hutněný zásyp.</t>
  </si>
  <si>
    <t>20</t>
  </si>
  <si>
    <t>181151331</t>
  </si>
  <si>
    <t>Plošná úprava terénu přes 500 m2 zemina tř 1 až 4 nerovnosti do +/- 200 mm v rovinně a svahu do 1:5</t>
  </si>
  <si>
    <t>1450239449</t>
  </si>
  <si>
    <t>Plošná úprava terénu v zemině tř. 1 až 4 s urovnáním povrchu bez doplnění ornice souvislé plochy přes 500 m2 při nerovnostech terénu přes 150 do 200 mm v rovině nebo na svahu do 1:5</t>
  </si>
  <si>
    <t>úprava okolí cesty v rámci pozemku cesty</t>
  </si>
  <si>
    <t>916,47</t>
  </si>
  <si>
    <t>181411122</t>
  </si>
  <si>
    <t>Založení lučního trávníku výsevem plochy do 1000 m2 ve svahu do 1:2</t>
  </si>
  <si>
    <t>561613546</t>
  </si>
  <si>
    <t>Založení trávníku na půdě předem připravené plochy do 1000 m2 výsevem včetně utažení lučního na svahu přes 1:5 do 1:2</t>
  </si>
  <si>
    <t>zatrvnění okolo vozovky v rámci pozemku+zatravnění příkopu</t>
  </si>
  <si>
    <t>22</t>
  </si>
  <si>
    <t>M</t>
  </si>
  <si>
    <t>005724700</t>
  </si>
  <si>
    <t>osivo směs travní univerzál</t>
  </si>
  <si>
    <t>kg</t>
  </si>
  <si>
    <t>1168371218</t>
  </si>
  <si>
    <t>osiva pícnin směsi travní balení obvykle 25 kg univerzál</t>
  </si>
  <si>
    <t>plocha zatravnění * množství trávy na m2</t>
  </si>
  <si>
    <t>916,47*0,03</t>
  </si>
  <si>
    <t>Zakládání</t>
  </si>
  <si>
    <t>23</t>
  </si>
  <si>
    <t>212752212</t>
  </si>
  <si>
    <t>Trativod z drenážních trubek plastových flexibilních D do 100 mm včetně lože otevřený výkop</t>
  </si>
  <si>
    <t>-1154253745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</si>
  <si>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</si>
  <si>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530</t>
  </si>
  <si>
    <t>24</t>
  </si>
  <si>
    <t>899621111</t>
  </si>
  <si>
    <t>Obetonování drenážního potrubí betonem tř. B7,5 tl do 150 mm trub DN 100</t>
  </si>
  <si>
    <t>-1581028181</t>
  </si>
  <si>
    <t>Obetonování drenážního potrubí prostým betonem tl. obetonování do 150 mm, trub DN do 100</t>
  </si>
  <si>
    <t>Poznámka k položce:_x000d_
Obetonování výtoku, dvě místa</t>
  </si>
  <si>
    <t>25</t>
  </si>
  <si>
    <t>274322511-1</t>
  </si>
  <si>
    <t>Základové pasy ze ŽB odolného proti agresívnímu prostředí tř. C 25/30 XF3</t>
  </si>
  <si>
    <t>-1162159271</t>
  </si>
  <si>
    <t>Základy z betonu železového (bez výztuže) pasy z betonu odolného proti agresivnímu prostředí XF3 tř. C 25/30, včetně podsypu ze ŠP, včtně bednění</t>
  </si>
  <si>
    <t>1,5*0,8*0,5*2</t>
  </si>
  <si>
    <t>26</t>
  </si>
  <si>
    <t>313166630</t>
  </si>
  <si>
    <t xml:space="preserve">síť výztužná svařovaná KARI KY 49,  100 x 100 mm, D 8 mm, 3 x 2 m</t>
  </si>
  <si>
    <t>kus</t>
  </si>
  <si>
    <t>-365772058</t>
  </si>
  <si>
    <t xml:space="preserve">sítě drátěné z ostatních neušlechtilých ocelí tříd 10 a 11, povrch matný sítě svařované výztužné -  KARI ocelový drát KARI  (DIN 488) KY 49 100  x 100 mm    D = 8 mm, 3 x 2 m</t>
  </si>
  <si>
    <t>(2*1,4*2)/6*1,1</t>
  </si>
  <si>
    <t>Vodorovné konstrukce</t>
  </si>
  <si>
    <t>27</t>
  </si>
  <si>
    <t>452318510-1</t>
  </si>
  <si>
    <t>Zajišťovací práh z betonu prostého</t>
  </si>
  <si>
    <t>-1476913636</t>
  </si>
  <si>
    <t>Zajišťovací práh z betonu prostého vodostavebného C 30/37 Xf4 na dně a ve svahuvčetně lože ŠP tl. 100mm, včetně bednění</t>
  </si>
  <si>
    <t>Poznámka k položce:_x000d_
práh za výtokem propustku</t>
  </si>
  <si>
    <t>0,25*0,6*2</t>
  </si>
  <si>
    <t>Komunikace</t>
  </si>
  <si>
    <t>28</t>
  </si>
  <si>
    <t>561061121</t>
  </si>
  <si>
    <t>Zřízení podkladu ze zeminy upravené hydraulickými pojivy (Road Mix) tl do 400 mm plochy do 5000 m2</t>
  </si>
  <si>
    <t>-1184930302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</si>
  <si>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350 do 400 mm</t>
  </si>
  <si>
    <t>plocha pláně</t>
  </si>
  <si>
    <t>29</t>
  </si>
  <si>
    <t>585301590</t>
  </si>
  <si>
    <t>vápnoCL 90-Q nehašené bal. 32 kg</t>
  </si>
  <si>
    <t>-1613430814</t>
  </si>
  <si>
    <t xml:space="preserve">vápna pro stavební účely mleté ČSN EN 459-1 CL 90 - Q  nehašené         bal. 25 kg</t>
  </si>
  <si>
    <t>zlepšovaná plocha*množství pojiva</t>
  </si>
  <si>
    <t>3154,27*24,1/1000</t>
  </si>
  <si>
    <t>30</t>
  </si>
  <si>
    <t>564211111</t>
  </si>
  <si>
    <t>Podklad nebo podsyp ze štěrkopísku ŠP tl 50 mm</t>
  </si>
  <si>
    <t>-2051983541</t>
  </si>
  <si>
    <t>Podklad nebo podsyp ze štěrkopísku ŠP s rozprostřením, vlhčením a zhutněním, po zhutnění tl. 50 mm</t>
  </si>
  <si>
    <t>Poznámka k položce:_x000d_
materiál na vyrovnání pláně</t>
  </si>
  <si>
    <t>3154,27/2</t>
  </si>
  <si>
    <t>31</t>
  </si>
  <si>
    <t>564851111-1</t>
  </si>
  <si>
    <t>Podklad ze štěrkodrtě ŠD tl 150 mm 0-32</t>
  </si>
  <si>
    <t>1184140716</t>
  </si>
  <si>
    <t>Podklad ze štěrkodrti ŠD s rozprostřením a zhutněním, po zhutnění tl. 150 mm</t>
  </si>
  <si>
    <t>ACO+krajnice+rozšíření vrstvy</t>
  </si>
  <si>
    <t>2465,27+265+530*0,15*2</t>
  </si>
  <si>
    <t>32</t>
  </si>
  <si>
    <t>564861111</t>
  </si>
  <si>
    <t>Podklad ze štěrkodrtě ŠD tl 200 mm</t>
  </si>
  <si>
    <t>542127668</t>
  </si>
  <si>
    <t>Podklad ze štěrkodrti ŠD s rozprostřením a zhutněním, po zhutnění tl. 200 mm</t>
  </si>
  <si>
    <t>Poznámka k položce:_x000d_
fr. 0-63</t>
  </si>
  <si>
    <t>plocha šd 0-32 + rozšíření vrstvy</t>
  </si>
  <si>
    <t>2889,27+0,25*2*530</t>
  </si>
  <si>
    <t>33</t>
  </si>
  <si>
    <t>565155121</t>
  </si>
  <si>
    <t>Asfaltový beton vrstva podkladní ACP 16 (obalované kamenivo OKS) tl 70 mm š přes 3 m</t>
  </si>
  <si>
    <t>1703902044</t>
  </si>
  <si>
    <t>Asfaltový beton vrstva podkladní ACP 16 (obalované kamenivo střednězrnné - OKS) s rozprostřením a zhutněním v pruhu šířky přes 3 m, po zhutnění tl. 70 mm</t>
  </si>
  <si>
    <t>plocha ACO+rozšíření vrstvy</t>
  </si>
  <si>
    <t>2465,27+111,565</t>
  </si>
  <si>
    <t>34</t>
  </si>
  <si>
    <t>569831111</t>
  </si>
  <si>
    <t>Zpevnění krajnic štěrkodrtí tl 100 mm</t>
  </si>
  <si>
    <t>-1635058635</t>
  </si>
  <si>
    <t>Zpevnění krajnic nebo komunikací pro pěší s rozprostřením a zhutněním, po zhutnění štěrkodrtí tl. 100 mm</t>
  </si>
  <si>
    <t>530*0,25*2</t>
  </si>
  <si>
    <t>35</t>
  </si>
  <si>
    <t>573211111-1</t>
  </si>
  <si>
    <t>Postřik živičný infiltrační z asfaltu v množství do 0,5 kg/m2</t>
  </si>
  <si>
    <t>2075668306</t>
  </si>
  <si>
    <t>Postřik živičný infiltrační bez posypu kamenivem z asfaltu silničního, v množství do 0,50 kg/m2</t>
  </si>
  <si>
    <t>plocha ACP</t>
  </si>
  <si>
    <t>2576,835</t>
  </si>
  <si>
    <t>36</t>
  </si>
  <si>
    <t>573211111-2</t>
  </si>
  <si>
    <t>Postřik živičný spojovací z asfaltu v množství do 0,5 kg/m2</t>
  </si>
  <si>
    <t>956195882</t>
  </si>
  <si>
    <t>Postřik živičný spojovací bez posypu kamenivem z asfaltu silničního, v množství do 0,50 kg/m2</t>
  </si>
  <si>
    <t>plocha ACO</t>
  </si>
  <si>
    <t>2465,27</t>
  </si>
  <si>
    <t>37</t>
  </si>
  <si>
    <t>577134121</t>
  </si>
  <si>
    <t>Asfaltový beton vrstva obrusná ACO 11 (ABS) tř. I tl 40 mm š přes 3 m z nemodifikovaného asfaltu</t>
  </si>
  <si>
    <t>-80298131</t>
  </si>
  <si>
    <t>Asfaltový beton vrstva obrusná ACO 11 (ABS) s rozprostřením a se zhutněním z nemodifikovaného asfaltu v pruhu šířky přes 3 m tř. I, po zhutnění tl. 40 mm</t>
  </si>
  <si>
    <t xml:space="preserve">délka * šířka +  sjezdy a výhybny</t>
  </si>
  <si>
    <t>530*4+345,27</t>
  </si>
  <si>
    <t>38</t>
  </si>
  <si>
    <t>594511111-1</t>
  </si>
  <si>
    <t>Dlažba z lomového kamene s provedením lože z betonu</t>
  </si>
  <si>
    <t>-1407027956</t>
  </si>
  <si>
    <t>Dlažba nebo přídlažba z lomového kamene lomařsky upraveného rigolového v ploše vodorovné nebo ve sklonu tl. do 250 mm, bez vyplnění spár, s provedením lože tl. 100 mm z betonu C16/20 Xc2</t>
  </si>
  <si>
    <t>opevnění výtoku propustku</t>
  </si>
  <si>
    <t>39</t>
  </si>
  <si>
    <t>599632111</t>
  </si>
  <si>
    <t>Vyplnění spár dlažby z lomového kamene MC se zatřením</t>
  </si>
  <si>
    <t>1801970423</t>
  </si>
  <si>
    <t>Vyplnění spár dlažby (přídlažby) z lomového kamene v jakémkoliv sklonu plochy a jakékoliv tloušťky cementovou maltou se zatřením</t>
  </si>
  <si>
    <t>plocha dlažby</t>
  </si>
  <si>
    <t>40</t>
  </si>
  <si>
    <t>R.3</t>
  </si>
  <si>
    <t xml:space="preserve">Vyplnění spár  živičnou zálivkou</t>
  </si>
  <si>
    <t>-54659264</t>
  </si>
  <si>
    <t>Poznámka k položce:_x000d_
výplň proříznuté spáry živičnou zálivkou v místě napojení na stávající vozovku</t>
  </si>
  <si>
    <t>Ostatní konstrukce a práce, bourání</t>
  </si>
  <si>
    <t>41</t>
  </si>
  <si>
    <t>919441211</t>
  </si>
  <si>
    <t>Čelo propustku z lomového kamene pro propustek z trub DN 300 až 500</t>
  </si>
  <si>
    <t>-1027690830</t>
  </si>
  <si>
    <t>Čelo propustku ze zdiva z lomového kamene, pro propustek z trub DN 300 až 500 mm</t>
  </si>
  <si>
    <t>42</t>
  </si>
  <si>
    <t>919521120</t>
  </si>
  <si>
    <t>Zřízení silničního propustku z trub betonových nebo ŽB DN 400</t>
  </si>
  <si>
    <t>1985575981</t>
  </si>
  <si>
    <t>Zřízení silničního propustku z trub betonových nebo železobetonových DN 400 mm</t>
  </si>
  <si>
    <t>43</t>
  </si>
  <si>
    <t>919535555-1</t>
  </si>
  <si>
    <t>Obetonování trubního propustku železobetonem</t>
  </si>
  <si>
    <t>1591931676</t>
  </si>
  <si>
    <t xml:space="preserve">Obetonování trubního propustku železobetonem C16/20 XC2 tl. 150mm. včetně výztuže. </t>
  </si>
  <si>
    <t>délka* průřez obetonování</t>
  </si>
  <si>
    <t>0,13*6,77</t>
  </si>
  <si>
    <t>44</t>
  </si>
  <si>
    <t>919-AG.1.</t>
  </si>
  <si>
    <t>Vtoková jímka</t>
  </si>
  <si>
    <t>-1149991844</t>
  </si>
  <si>
    <t>monolitická vtoková jímka, včetně materiálu a zřizení. ŽB jímka, beton C25/30, kari síť 8/100/100, tl. stěny 0,2m, vnitřní rozměr 0,6x0,8m. hl.0,46m, čelní stěna o 0,34m převýšena tzn. výška celkem 0,8m.</t>
  </si>
  <si>
    <t>Poznámka k položce:_x000d_
Jímka na v toku propustku v km 0,525.</t>
  </si>
  <si>
    <t>45</t>
  </si>
  <si>
    <t>592225460</t>
  </si>
  <si>
    <t>trouba hrdlová přímá železobet. s integrovaným těsněním TZH-Q 400/2500 integro 40 x 250 x 7,5 cm</t>
  </si>
  <si>
    <t>-2132504789</t>
  </si>
  <si>
    <t xml:space="preserve">Trouby pro splaškové odpadní vody železobetonové trouby hrdlové přímé s integrovaným těsněním TZH-Q 400/2500  integro  40 x 250 x 7,5</t>
  </si>
  <si>
    <t>46</t>
  </si>
  <si>
    <t>919112213</t>
  </si>
  <si>
    <t>Řezání spár pro vytvoření komůrky š 10 mm hl 25 mm pro těsnící zálivku v živičném krytu</t>
  </si>
  <si>
    <t>1256960472</t>
  </si>
  <si>
    <t>Řezání dilatačních spár v živičném krytu vytvoření komůrky pro těsnící zálivku šířky 10 mm, hloubky 25 mm</t>
  </si>
  <si>
    <t>Poznámka k položce:_x000d_
proříznutí spáry v místě napojení nového krytu</t>
  </si>
  <si>
    <t>47</t>
  </si>
  <si>
    <t>919735112</t>
  </si>
  <si>
    <t>Řezání stávajícího živičného krytu hl do 100 mm</t>
  </si>
  <si>
    <t>-1387185296</t>
  </si>
  <si>
    <t>Řezání stávajícího živičného krytu nebo podkladu hloubky přes 50 do 100 mm</t>
  </si>
  <si>
    <t>Poznámka k položce:_x000d_
zaříznutí stávajícího krytu</t>
  </si>
  <si>
    <t>93</t>
  </si>
  <si>
    <t>Různé dokončovací konstrukce a práce inženýrských staveb</t>
  </si>
  <si>
    <t>48</t>
  </si>
  <si>
    <t>938909311</t>
  </si>
  <si>
    <t>Čištění vozovek metením strojně podkladu nebo krytu betonového nebo živičného</t>
  </si>
  <si>
    <t>2133396698</t>
  </si>
  <si>
    <t>Poznámka k položce:_x000d_
opakované čištění stávajících komunikací i nové vozovky</t>
  </si>
  <si>
    <t>99</t>
  </si>
  <si>
    <t>Přesun hmot</t>
  </si>
  <si>
    <t>49</t>
  </si>
  <si>
    <t>998225111</t>
  </si>
  <si>
    <t>Přesun hmot pro pozemní komunikace s krytem z kamene, monolitickým betonovým nebo živičným</t>
  </si>
  <si>
    <t>-935305705</t>
  </si>
  <si>
    <t>Přesun hmot pro komunikace s krytem z kameniva, monolitickým betonovým nebo živičným dopravní vzdálenost do 200 m jakékoliv délky objektu</t>
  </si>
  <si>
    <t>997</t>
  </si>
  <si>
    <t>Přesun sutě</t>
  </si>
  <si>
    <t>50</t>
  </si>
  <si>
    <t>997211611</t>
  </si>
  <si>
    <t>Nakládání suti na dopravní prostředky pro vodorovnou dopravu</t>
  </si>
  <si>
    <t>-1772096375</t>
  </si>
  <si>
    <t>Nakládání suti nebo vybouraných hmot na dopravní prostředky pro vodorovnou dopravu suti</t>
  </si>
  <si>
    <t>vybourané hmoty</t>
  </si>
  <si>
    <t>23,5+18,1</t>
  </si>
  <si>
    <t>51</t>
  </si>
  <si>
    <t>997221571</t>
  </si>
  <si>
    <t>Vodorovná doprava vybouraných hmot do 1 km</t>
  </si>
  <si>
    <t>1417438048</t>
  </si>
  <si>
    <t>Vodorovná doprava vybouraných hmot bez naložení, ale se složením a s hrubým urovnáním na vzdálenost do 1 km</t>
  </si>
  <si>
    <t>naložená suť</t>
  </si>
  <si>
    <t>41,6</t>
  </si>
  <si>
    <t>52</t>
  </si>
  <si>
    <t>997221579</t>
  </si>
  <si>
    <t>Příplatek ZKD 1 km u vodorovné dopravy vybouraných hmot</t>
  </si>
  <si>
    <t>-289043266</t>
  </si>
  <si>
    <t>Vodorovná doprava vybouraných hmot bez naložení, ale se složením a s hrubým urovnáním na vzdálenost Příplatek k ceně za každý další i započatý 1 km přes 1 km</t>
  </si>
  <si>
    <t>doprava*24</t>
  </si>
  <si>
    <t>41,6*24</t>
  </si>
  <si>
    <t>53</t>
  </si>
  <si>
    <t>997221845</t>
  </si>
  <si>
    <t>Poplatek za uložení odpadu z asfaltových povrchů na skládce (skládkovné)</t>
  </si>
  <si>
    <t>-714438278</t>
  </si>
  <si>
    <t>Poplatek za uložení stavebního odpadu na skládce (skládkovné) z asfaltových povrchů</t>
  </si>
  <si>
    <t>54</t>
  </si>
  <si>
    <t>997221855</t>
  </si>
  <si>
    <t>Poplatek za uložení odpadu z kameniva na skládce (skládkovné)</t>
  </si>
  <si>
    <t>-1850721904</t>
  </si>
  <si>
    <t>Poplatek za uložení stavebního odpadu na skládce (skládkovné) z kameniva</t>
  </si>
  <si>
    <t xml:space="preserve">581/17-2-2 - SO 102 Polní cesta VPC1 </t>
  </si>
  <si>
    <t xml:space="preserve">    8 - Trubní vedení</t>
  </si>
  <si>
    <t>-1679684626</t>
  </si>
  <si>
    <t>1512747065</t>
  </si>
  <si>
    <t>112101102</t>
  </si>
  <si>
    <t>Kácení stromů listnatých D kmene do 500 mm</t>
  </si>
  <si>
    <t>-12753105</t>
  </si>
  <si>
    <t>Kácení stromů s odřezáním kmene a s odvětvením listnatých, průměru kmene přes 300 do 500 mm</t>
  </si>
  <si>
    <t>112211112</t>
  </si>
  <si>
    <t>Spálení pařezu D do 0,5 m</t>
  </si>
  <si>
    <t>1781607827</t>
  </si>
  <si>
    <t>Spálení pařezů na hromadách průměru přes 0,30 do 0,50 m</t>
  </si>
  <si>
    <t>162301402</t>
  </si>
  <si>
    <t>Vodorovné přemístění větví stromů listnatých do 5 km D kmene do 500 mm</t>
  </si>
  <si>
    <t>-504003263</t>
  </si>
  <si>
    <t>Vodorovné přemístění větví, kmenů nebo pařezů s naložením, složením a dopravou do 5000 m větví stromů listnatých, průměru kmene přes 300 do 500 mm</t>
  </si>
  <si>
    <t>162301412</t>
  </si>
  <si>
    <t>Vodorovné přemístění kmenů stromů listnatých do 5 km D kmene do 500 mm</t>
  </si>
  <si>
    <t>50803043</t>
  </si>
  <si>
    <t>Vodorovné přemístění větví, kmenů nebo pařezů s naložením, složením a dopravou do 5000 m kmenů stromů listnatých, průměru přes 300 do 500 mm</t>
  </si>
  <si>
    <t>162301422</t>
  </si>
  <si>
    <t>Vodorovné přemístění pařezů do 5 km D do 500 mm</t>
  </si>
  <si>
    <t>383806088</t>
  </si>
  <si>
    <t>Vodorovné přemístění větví, kmenů nebo pařezů s naložením, složením a dopravou do 5000 m pařezů kmenů, průměru přes 300 do 500 mm</t>
  </si>
  <si>
    <t>174201202</t>
  </si>
  <si>
    <t>Zásyp jam po pařezech D pařezů do 500 mm</t>
  </si>
  <si>
    <t>944508795</t>
  </si>
  <si>
    <t>Zásyp jam po pařezech výkopkem z horniny získané při dobývání pařezů s hrubým urovnáním povrchu zasypávky průměru pařezu přes 300 do 500 mm</t>
  </si>
  <si>
    <t>-1877342691</t>
  </si>
  <si>
    <t>876,93</t>
  </si>
  <si>
    <t>8978591</t>
  </si>
  <si>
    <t>1333876752</t>
  </si>
  <si>
    <t>57,6</t>
  </si>
  <si>
    <t>-2122483935</t>
  </si>
  <si>
    <t>383142309</t>
  </si>
  <si>
    <t>596,7</t>
  </si>
  <si>
    <t>1228552847</t>
  </si>
  <si>
    <t>596,7/3</t>
  </si>
  <si>
    <t>1678464519</t>
  </si>
  <si>
    <t>0,2*292,31</t>
  </si>
  <si>
    <t>-1158268939</t>
  </si>
  <si>
    <t>58,462/3</t>
  </si>
  <si>
    <t>-1630268700</t>
  </si>
  <si>
    <t>51,2</t>
  </si>
  <si>
    <t>2004260637</t>
  </si>
  <si>
    <t>51,2/3</t>
  </si>
  <si>
    <t>1775439539</t>
  </si>
  <si>
    <t>706,362</t>
  </si>
  <si>
    <t>2039878887</t>
  </si>
  <si>
    <t>706,362*15</t>
  </si>
  <si>
    <t>-315062377</t>
  </si>
  <si>
    <t>596,7+58,462+51,2</t>
  </si>
  <si>
    <t>-1896530743</t>
  </si>
  <si>
    <t>495205923</t>
  </si>
  <si>
    <t>706,362*2</t>
  </si>
  <si>
    <t>171101111</t>
  </si>
  <si>
    <t>Uložení sypaniny z hornin nesoudržných sypkých s vlhkostí l(d) 0,9 v aktivní zóně</t>
  </si>
  <si>
    <t>1554608525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</si>
  <si>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</si>
  <si>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31,2</t>
  </si>
  <si>
    <t>583441990</t>
  </si>
  <si>
    <t>štěrkodrť frakce (Olbramovice) 0-63</t>
  </si>
  <si>
    <t>202618950</t>
  </si>
  <si>
    <t xml:space="preserve">Kamenivo přírodní drcené hutné pro stavební účely PDK (drobné, hrubé a štěrkodrť) štěrkodrtě ČSN EN 13043 frakce   0-63   Olbramovice</t>
  </si>
  <si>
    <t>Poznámka k položce:_x000d_
násypový materiál</t>
  </si>
  <si>
    <t>31,2*2</t>
  </si>
  <si>
    <t>103299477</t>
  </si>
  <si>
    <t>1640,552</t>
  </si>
  <si>
    <t>2034190908</t>
  </si>
  <si>
    <t>1144,55</t>
  </si>
  <si>
    <t>2082327437</t>
  </si>
  <si>
    <t>zatrvnění okolo vozovky v rámci pozemku+zatravnění příkopu+ násypové svahy</t>
  </si>
  <si>
    <t>501005922</t>
  </si>
  <si>
    <t>1144,55*0,03</t>
  </si>
  <si>
    <t>701021383</t>
  </si>
  <si>
    <t>292</t>
  </si>
  <si>
    <t>-914373509</t>
  </si>
  <si>
    <t>-1141579616</t>
  </si>
  <si>
    <t>988962814</t>
  </si>
  <si>
    <t>-1024238179</t>
  </si>
  <si>
    <t>490740162</t>
  </si>
  <si>
    <t>1640,552*24,1/1000</t>
  </si>
  <si>
    <t>844363377</t>
  </si>
  <si>
    <t>1640,552/2</t>
  </si>
  <si>
    <t>-1330789293</t>
  </si>
  <si>
    <t>1289,78+146,155+292,31*0,15*2</t>
  </si>
  <si>
    <t>1306044295</t>
  </si>
  <si>
    <t>1523,628+292,31*0,2*2</t>
  </si>
  <si>
    <t>613462365</t>
  </si>
  <si>
    <t>1289,78+61,53</t>
  </si>
  <si>
    <t>-1014078102</t>
  </si>
  <si>
    <t>292,31*0,25*2</t>
  </si>
  <si>
    <t>-1422227545</t>
  </si>
  <si>
    <t>1351,31</t>
  </si>
  <si>
    <t>-318542002</t>
  </si>
  <si>
    <t>1289,78</t>
  </si>
  <si>
    <t>-568484265</t>
  </si>
  <si>
    <t>292,31*4+120,54</t>
  </si>
  <si>
    <t>1767232723</t>
  </si>
  <si>
    <t>Trubní vedení</t>
  </si>
  <si>
    <t xml:space="preserve">86634    OA0</t>
  </si>
  <si>
    <t>Chráničky z trub ocelových DN do 200mm</t>
  </si>
  <si>
    <t>637638026</t>
  </si>
  <si>
    <t>Poznámka k položce:_x000d_
- chránička vodovod</t>
  </si>
  <si>
    <t>912211111</t>
  </si>
  <si>
    <t>Montáž směrového sloupku silničního plastového prosté uložení bez betonového základu</t>
  </si>
  <si>
    <t>290651110</t>
  </si>
  <si>
    <t>Montáž směrového sloupku plastového s odrazkou prostým uložením bez betonového základu silničního</t>
  </si>
  <si>
    <t>Poznámka k položce:_x000d_
montáž směrových sloupků z11g</t>
  </si>
  <si>
    <t>404451500</t>
  </si>
  <si>
    <t>sloupek silniční plastový s retroreflexní fólií směrový 1200 mm</t>
  </si>
  <si>
    <t>1569050512</t>
  </si>
  <si>
    <t>výrobky a tabule orientační pro návěstí a zabezpečovací zařízení silniční značky dopravní svislé sloupky směrové sloupky plastové s retroreflexní fólií směrový silniční "M" 1200 mm</t>
  </si>
  <si>
    <t>Poznámka k položce:_x000d_
sloupky z11g</t>
  </si>
  <si>
    <t>1093749724</t>
  </si>
  <si>
    <t>-745707029</t>
  </si>
  <si>
    <t>11,6</t>
  </si>
  <si>
    <t>1228457642</t>
  </si>
  <si>
    <t>-1557718035</t>
  </si>
  <si>
    <t xml:space="preserve">Obetonování trubního propustku železobetonem C16/20 XC2 tl. 150mm </t>
  </si>
  <si>
    <t>0,13*11,6</t>
  </si>
  <si>
    <t>267214291</t>
  </si>
  <si>
    <t>-824691895</t>
  </si>
  <si>
    <t>9-R.5.</t>
  </si>
  <si>
    <t>Sonda pro vyhledání IS</t>
  </si>
  <si>
    <t>64</t>
  </si>
  <si>
    <t>-1430038597</t>
  </si>
  <si>
    <t>Sonda pro vyhledání IS,výkop, zához</t>
  </si>
  <si>
    <t>Poznámka k položce:_x000d_
vodovod</t>
  </si>
  <si>
    <t>55</t>
  </si>
  <si>
    <t>584366122</t>
  </si>
  <si>
    <t>56</t>
  </si>
  <si>
    <t>594318207</t>
  </si>
  <si>
    <t>57</t>
  </si>
  <si>
    <t>1957636232</t>
  </si>
  <si>
    <t>254,31+192,925</t>
  </si>
  <si>
    <t>58</t>
  </si>
  <si>
    <t>20891574</t>
  </si>
  <si>
    <t>447,235</t>
  </si>
  <si>
    <t>59</t>
  </si>
  <si>
    <t>1260799247</t>
  </si>
  <si>
    <t>447,235*24</t>
  </si>
  <si>
    <t>60</t>
  </si>
  <si>
    <t>564143203</t>
  </si>
  <si>
    <t>192,925</t>
  </si>
  <si>
    <t>61</t>
  </si>
  <si>
    <t>-341552897</t>
  </si>
  <si>
    <t>254,31</t>
  </si>
  <si>
    <t>581/17-2-3 - SO 801 Zatravnění</t>
  </si>
  <si>
    <t>1 - Zemní práce</t>
  </si>
  <si>
    <t xml:space="preserve">    3 - Svislé a kompletní konstrukce</t>
  </si>
  <si>
    <t xml:space="preserve">    998 - Přesun hmot</t>
  </si>
  <si>
    <t>111101102</t>
  </si>
  <si>
    <t>Odstranění travin z celkové plochy do 1 ha</t>
  </si>
  <si>
    <t>ha</t>
  </si>
  <si>
    <t>-1682646465</t>
  </si>
  <si>
    <t>Odstranění travin a rákosu travin, při celkové ploše přes 0,1 do 1 ha</t>
  </si>
  <si>
    <t>181411121</t>
  </si>
  <si>
    <t>Založení lučního trávníku výsevem plochy do 1000 m2 v rovině a ve svahu do 1:5</t>
  </si>
  <si>
    <t>-1717582120</t>
  </si>
  <si>
    <t>Založení trávníku na půdě předem připravené plochy do 1000 m2 výsevem včetně utažení lučního v rovině nebo na svahu do 1:5</t>
  </si>
  <si>
    <t>5720</t>
  </si>
  <si>
    <t>005724400</t>
  </si>
  <si>
    <t>osivo směs travní hřištní</t>
  </si>
  <si>
    <t>1335179207</t>
  </si>
  <si>
    <t>osiva pícnin směsi travní balení obvykle 25 kg hřišťová</t>
  </si>
  <si>
    <t>5720*0,03</t>
  </si>
  <si>
    <t>183408252</t>
  </si>
  <si>
    <t>Orba střední na plochách do 1 ha v půdě střední</t>
  </si>
  <si>
    <t>636400296</t>
  </si>
  <si>
    <t>Orba na plochách jednotlivě do 1 ha střední, na hloubku od 180 do 250 mm, v půdě střední</t>
  </si>
  <si>
    <t>0,572</t>
  </si>
  <si>
    <t>183408322</t>
  </si>
  <si>
    <t>Smykování na plochách do 1 ha v půdě střední</t>
  </si>
  <si>
    <t>-1545215845</t>
  </si>
  <si>
    <t>Smykování na plochách jednotlivě do 1 ha, v půdě střední</t>
  </si>
  <si>
    <t>185803111</t>
  </si>
  <si>
    <t>Ošetření trávníku shrabáním v rovině a svahu do 1:5</t>
  </si>
  <si>
    <t>-1108734662</t>
  </si>
  <si>
    <t>Ošetření trávníku jednorázové v rovině nebo na svahu do 1:5</t>
  </si>
  <si>
    <t>185803211</t>
  </si>
  <si>
    <t>Uválcování trávníku v rovině a svahu do 1:5</t>
  </si>
  <si>
    <t>1676301199</t>
  </si>
  <si>
    <t>Uválcování trávníku v rovině nebo na svahu do 1:5</t>
  </si>
  <si>
    <t>185804312</t>
  </si>
  <si>
    <t>Zalití rostlin vodou plocha přes 20 m2</t>
  </si>
  <si>
    <t>799043959</t>
  </si>
  <si>
    <t>Zalití rostlin vodou plochy záhonů jednotlivě přes 20 m2</t>
  </si>
  <si>
    <t>5720*0,01</t>
  </si>
  <si>
    <t>185851121</t>
  </si>
  <si>
    <t>Dovoz vody pro zálivku rostlin za vzdálenost do 1000 m</t>
  </si>
  <si>
    <t>-94186892</t>
  </si>
  <si>
    <t>Dovoz vody pro zálivku rostlin na vzdálenost do 1000 m</t>
  </si>
  <si>
    <t>57,2</t>
  </si>
  <si>
    <t>185851129</t>
  </si>
  <si>
    <t>Příplatek k dovozu vody pro zálivku rostlin do 1000 m ZKD 1000 m</t>
  </si>
  <si>
    <t>-919077659</t>
  </si>
  <si>
    <t>Dovoz vody pro zálivku rostlin Příplatek k ceně za každých dalších i započatých 1000 m</t>
  </si>
  <si>
    <t>57,2*9</t>
  </si>
  <si>
    <t>Svislé a kompletní konstrukce</t>
  </si>
  <si>
    <t>R.1</t>
  </si>
  <si>
    <t>Osazení kamenných prvků</t>
  </si>
  <si>
    <t>ks</t>
  </si>
  <si>
    <t>1665305779</t>
  </si>
  <si>
    <t>Osazení kamených prvků pro vymezení travního porostu a stabilizaci plochy. Kámen o rozměrech cca 0,75x075x075. Nákup, dovoz, osazení.</t>
  </si>
  <si>
    <t>998</t>
  </si>
  <si>
    <t>998231311</t>
  </si>
  <si>
    <t>Přesun hmot pro sadovnické a krajinářské úpravy vodorovně do 5000 m</t>
  </si>
  <si>
    <t>1725595515</t>
  </si>
  <si>
    <t>Přesun hmot pro sadovnické a krajinářské úpravy dopravní vzdálenost do 5000 m</t>
  </si>
  <si>
    <t>581/17-2-4 - Výsadba</t>
  </si>
  <si>
    <t>183101221</t>
  </si>
  <si>
    <t>Jamky pro výsadbu s výměnou 50 % půdy zeminy tř 1 až 4 objem do 1 m3 v rovině a svahu do 1:5</t>
  </si>
  <si>
    <t>1762176823</t>
  </si>
  <si>
    <t>Hloubení jamek pro vysazování rostlin v zemině tř.1 až 4 s výměnou půdy z 50% v rovině nebo na svahu do 1:5, objemu přes 0,40 do 1,00 m3</t>
  </si>
  <si>
    <t>počet dřevin</t>
  </si>
  <si>
    <t>174201101</t>
  </si>
  <si>
    <t>Zásyp jam, šachet rýh nebo kolem objektů sypaninou bez zhutnění</t>
  </si>
  <si>
    <t>18047314</t>
  </si>
  <si>
    <t>Zásyp sypaninou z jakékoliv horniny s uložením výkopku ve vrstvách bez zhutnění jam, šachet, rýh nebo kolem objektů v těchto vykopávkách</t>
  </si>
  <si>
    <t>9*0,55</t>
  </si>
  <si>
    <t>103211000</t>
  </si>
  <si>
    <t>zahradní substrát pro výsadbu VL</t>
  </si>
  <si>
    <t>567353523</t>
  </si>
  <si>
    <t xml:space="preserve">rašelina substrátová zahradní substrát pro výsadbu     VL</t>
  </si>
  <si>
    <t>4,95</t>
  </si>
  <si>
    <t>184102124</t>
  </si>
  <si>
    <t>Výsadba dřeviny s balem D do 0,5 m do jamky se zalitím ve svahu do 1:2</t>
  </si>
  <si>
    <t>519550650</t>
  </si>
  <si>
    <t>Výsadba dřeviny s balem do předem vyhloubené jamky se zalitím na svahu přes 1:5 do 1:2, při průměru balu přes 400 do 500 mm</t>
  </si>
  <si>
    <t>Třešeň</t>
  </si>
  <si>
    <t>nove-02656054</t>
  </si>
  <si>
    <t>Třešeň - Prunus avium OK 10-12 cm, bal</t>
  </si>
  <si>
    <t>-1334645112</t>
  </si>
  <si>
    <t>184215133</t>
  </si>
  <si>
    <t>Ukotvení kmene dřevin třemi kůly D do 0,1 m délky do 3 m</t>
  </si>
  <si>
    <t>-2005929557</t>
  </si>
  <si>
    <t>Ukotvení dřeviny kůly třemi kůly, délky přes 2 do 3 m</t>
  </si>
  <si>
    <t>605912530</t>
  </si>
  <si>
    <t>kůl vyvazovací dřevěný impregnovaný délka 200 cm průměr 8 cm</t>
  </si>
  <si>
    <t>1586926074</t>
  </si>
  <si>
    <t>sloupy, tyče a vlna dřevěná kůly vyvazovací jeden konec fazeta, druhý špice, délka 200 cm imregnované průměr 8 cm</t>
  </si>
  <si>
    <t>počet dřevin*3</t>
  </si>
  <si>
    <t>9*3</t>
  </si>
  <si>
    <t>605912550-1</t>
  </si>
  <si>
    <t>Příčka spojovací</t>
  </si>
  <si>
    <t>1854799578</t>
  </si>
  <si>
    <t>počet kůlů</t>
  </si>
  <si>
    <t>605912550-2</t>
  </si>
  <si>
    <t>páska kotvící</t>
  </si>
  <si>
    <t>-1101835114</t>
  </si>
  <si>
    <t>počet příček</t>
  </si>
  <si>
    <t>184801122</t>
  </si>
  <si>
    <t>Ošetřování vysazených dřevin soliterních ve svahu do 1:2</t>
  </si>
  <si>
    <t>-818426675</t>
  </si>
  <si>
    <t>Ošetření vysazených dřevin solitérních na svahu přes 1:5 do 1:2</t>
  </si>
  <si>
    <t>184813121</t>
  </si>
  <si>
    <t>Ochrana dřevin před okusem mechanicky pletivem v rovině a svahu do 1:5</t>
  </si>
  <si>
    <t>596460503</t>
  </si>
  <si>
    <t>Ochrana dřevin před okusem zvěří mechanicky v rovině nebo ve svahu do 1:5, pletivem, výšky do 2 m</t>
  </si>
  <si>
    <t>184911432</t>
  </si>
  <si>
    <t>Mulčování rostlin kůrou tl. do 0,15 m ve svahu do 1:2</t>
  </si>
  <si>
    <t>1381850161</t>
  </si>
  <si>
    <t>Mulčování vysazených rostlin mulčovací kůrou, tl. přes 100 do 150 mm na svahu přes 1:5 do 1:2</t>
  </si>
  <si>
    <t>počet dřevin*1m2</t>
  </si>
  <si>
    <t>9*1</t>
  </si>
  <si>
    <t>103911000</t>
  </si>
  <si>
    <t>kůra mulčovací VL</t>
  </si>
  <si>
    <t>350414191</t>
  </si>
  <si>
    <t xml:space="preserve">výrobky ostatní kůra mulčovací              VL</t>
  </si>
  <si>
    <t>9*0,15</t>
  </si>
  <si>
    <t>185804311</t>
  </si>
  <si>
    <t>Zalití rostlin vodou plocha do 20 m2</t>
  </si>
  <si>
    <t>-1267721127</t>
  </si>
  <si>
    <t>Zalití rostlin vodou plochy záhonů jednotlivě do 20 m2</t>
  </si>
  <si>
    <t>počet dřevin*10l</t>
  </si>
  <si>
    <t>9*0,01</t>
  </si>
  <si>
    <t>753216938</t>
  </si>
  <si>
    <t>0,09</t>
  </si>
  <si>
    <t>-1288222885</t>
  </si>
  <si>
    <t>9*0,09</t>
  </si>
  <si>
    <t>-821801107</t>
  </si>
  <si>
    <t>SEZNAM FIGUR</t>
  </si>
  <si>
    <t>Výměra</t>
  </si>
  <si>
    <t xml:space="preserve"> 581/17-2-0</t>
  </si>
  <si>
    <t>ACO_16</t>
  </si>
  <si>
    <t>změřeno funkcí měření ploch v elektronické dokumentaci</t>
  </si>
  <si>
    <t>montáž_sloupku</t>
  </si>
  <si>
    <t>montáž směrových sloupků Z11c,d</t>
  </si>
  <si>
    <t>odstranění_krytu</t>
  </si>
  <si>
    <t>plan</t>
  </si>
  <si>
    <t>postřik_spojovací</t>
  </si>
  <si>
    <t>řezání_krytu</t>
  </si>
  <si>
    <t>zaříznutí stávajícího krytu</t>
  </si>
  <si>
    <t>sejmutí_ornice</t>
  </si>
  <si>
    <t>sejmutí kulturní vrstvy</t>
  </si>
  <si>
    <t>Svodnice</t>
  </si>
  <si>
    <t>součet délek svodnic</t>
  </si>
  <si>
    <t xml:space="preserve"> 581/17-2-1</t>
  </si>
  <si>
    <t xml:space="preserve"> 581/17-2-2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</si>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</sst>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22</v>
      </c>
      <c r="AK11" s="31" t="s">
        <v>27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28</v>
      </c>
      <c r="AK13" s="31" t="s">
        <v>26</v>
      </c>
      <c r="AN13" s="33" t="s">
        <v>29</v>
      </c>
      <c r="AR13" s="21"/>
      <c r="BE13" s="30"/>
      <c r="BS13" s="18" t="s">
        <v>7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30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3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33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22</v>
      </c>
      <c r="AK20" s="31" t="s">
        <v>27</v>
      </c>
      <c r="AN20" s="26" t="s">
        <v>3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47.25" customHeight="1">
      <c r="B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581/17-2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Polní cesta VPC 1 v k.ú. Jindice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27. 10. 2017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30</v>
      </c>
      <c r="AJ49" s="37"/>
      <c r="AK49" s="37"/>
      <c r="AL49" s="37"/>
      <c r="AM49" s="64" t="str">
        <f>IF(E17="","",E17)</f>
        <v>NDCon s.r.o.</v>
      </c>
      <c r="AN49" s="4"/>
      <c r="AO49" s="4"/>
      <c r="AP49" s="4"/>
      <c r="AQ49" s="37"/>
      <c r="AR49" s="38"/>
      <c r="AS49" s="65" t="s">
        <v>50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28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33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51</v>
      </c>
      <c r="D52" s="74"/>
      <c r="E52" s="74"/>
      <c r="F52" s="74"/>
      <c r="G52" s="74"/>
      <c r="H52" s="75"/>
      <c r="I52" s="76" t="s">
        <v>52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53</v>
      </c>
      <c r="AH52" s="74"/>
      <c r="AI52" s="74"/>
      <c r="AJ52" s="74"/>
      <c r="AK52" s="74"/>
      <c r="AL52" s="74"/>
      <c r="AM52" s="74"/>
      <c r="AN52" s="76" t="s">
        <v>54</v>
      </c>
      <c r="AO52" s="74"/>
      <c r="AP52" s="74"/>
      <c r="AQ52" s="78" t="s">
        <v>55</v>
      </c>
      <c r="AR52" s="38"/>
      <c r="AS52" s="79" t="s">
        <v>56</v>
      </c>
      <c r="AT52" s="80" t="s">
        <v>57</v>
      </c>
      <c r="AU52" s="80" t="s">
        <v>58</v>
      </c>
      <c r="AV52" s="80" t="s">
        <v>59</v>
      </c>
      <c r="AW52" s="80" t="s">
        <v>60</v>
      </c>
      <c r="AX52" s="80" t="s">
        <v>61</v>
      </c>
      <c r="AY52" s="80" t="s">
        <v>62</v>
      </c>
      <c r="AZ52" s="80" t="s">
        <v>63</v>
      </c>
      <c r="BA52" s="80" t="s">
        <v>64</v>
      </c>
      <c r="BB52" s="80" t="s">
        <v>65</v>
      </c>
      <c r="BC52" s="80" t="s">
        <v>66</v>
      </c>
      <c r="BD52" s="81" t="s">
        <v>67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68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ROUND(SUM(AG55:AG59),2)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ROUND(SUM(AS55:AS59),2)</f>
        <v>0</v>
      </c>
      <c r="AT54" s="92">
        <f>ROUND(SUM(AV54:AW54),2)</f>
        <v>0</v>
      </c>
      <c r="AU54" s="93">
        <f>ROUND(SUM(AU55:AU59),5)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ROUND(SUM(AZ55:AZ59),2)</f>
        <v>0</v>
      </c>
      <c r="BA54" s="92">
        <f>ROUND(SUM(BA55:BA59),2)</f>
        <v>0</v>
      </c>
      <c r="BB54" s="92">
        <f>ROUND(SUM(BB55:BB59),2)</f>
        <v>0</v>
      </c>
      <c r="BC54" s="92">
        <f>ROUND(SUM(BC55:BC59),2)</f>
        <v>0</v>
      </c>
      <c r="BD54" s="94">
        <f>ROUND(SUM(BD55:BD59),2)</f>
        <v>0</v>
      </c>
      <c r="BE54" s="6"/>
      <c r="BS54" s="95" t="s">
        <v>69</v>
      </c>
      <c r="BT54" s="95" t="s">
        <v>70</v>
      </c>
      <c r="BU54" s="96" t="s">
        <v>71</v>
      </c>
      <c r="BV54" s="95" t="s">
        <v>72</v>
      </c>
      <c r="BW54" s="95" t="s">
        <v>5</v>
      </c>
      <c r="BX54" s="95" t="s">
        <v>73</v>
      </c>
      <c r="CL54" s="95" t="s">
        <v>3</v>
      </c>
    </row>
    <row r="55" s="7" customFormat="1" ht="24.75" customHeight="1">
      <c r="A55" s="97" t="s">
        <v>74</v>
      </c>
      <c r="B55" s="98"/>
      <c r="C55" s="99"/>
      <c r="D55" s="100" t="s">
        <v>75</v>
      </c>
      <c r="E55" s="100"/>
      <c r="F55" s="100"/>
      <c r="G55" s="100"/>
      <c r="H55" s="100"/>
      <c r="I55" s="101"/>
      <c r="J55" s="100" t="s">
        <v>76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'581-17-2-0 - Vedlejší a o...'!J30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77</v>
      </c>
      <c r="AR55" s="98"/>
      <c r="AS55" s="104">
        <v>0</v>
      </c>
      <c r="AT55" s="105">
        <f>ROUND(SUM(AV55:AW55),2)</f>
        <v>0</v>
      </c>
      <c r="AU55" s="106">
        <f>'581-17-2-0 - Vedlejší a o...'!P84</f>
        <v>0</v>
      </c>
      <c r="AV55" s="105">
        <f>'581-17-2-0 - Vedlejší a o...'!J33</f>
        <v>0</v>
      </c>
      <c r="AW55" s="105">
        <f>'581-17-2-0 - Vedlejší a o...'!J34</f>
        <v>0</v>
      </c>
      <c r="AX55" s="105">
        <f>'581-17-2-0 - Vedlejší a o...'!J35</f>
        <v>0</v>
      </c>
      <c r="AY55" s="105">
        <f>'581-17-2-0 - Vedlejší a o...'!J36</f>
        <v>0</v>
      </c>
      <c r="AZ55" s="105">
        <f>'581-17-2-0 - Vedlejší a o...'!F33</f>
        <v>0</v>
      </c>
      <c r="BA55" s="105">
        <f>'581-17-2-0 - Vedlejší a o...'!F34</f>
        <v>0</v>
      </c>
      <c r="BB55" s="105">
        <f>'581-17-2-0 - Vedlejší a o...'!F35</f>
        <v>0</v>
      </c>
      <c r="BC55" s="105">
        <f>'581-17-2-0 - Vedlejší a o...'!F36</f>
        <v>0</v>
      </c>
      <c r="BD55" s="107">
        <f>'581-17-2-0 - Vedlejší a o...'!F37</f>
        <v>0</v>
      </c>
      <c r="BE55" s="7"/>
      <c r="BT55" s="108" t="s">
        <v>78</v>
      </c>
      <c r="BV55" s="108" t="s">
        <v>72</v>
      </c>
      <c r="BW55" s="108" t="s">
        <v>79</v>
      </c>
      <c r="BX55" s="108" t="s">
        <v>5</v>
      </c>
      <c r="CL55" s="108" t="s">
        <v>3</v>
      </c>
      <c r="CM55" s="108" t="s">
        <v>80</v>
      </c>
    </row>
    <row r="56" s="7" customFormat="1" ht="24.75" customHeight="1">
      <c r="A56" s="97" t="s">
        <v>74</v>
      </c>
      <c r="B56" s="98"/>
      <c r="C56" s="99"/>
      <c r="D56" s="100" t="s">
        <v>81</v>
      </c>
      <c r="E56" s="100"/>
      <c r="F56" s="100"/>
      <c r="G56" s="100"/>
      <c r="H56" s="100"/>
      <c r="I56" s="101"/>
      <c r="J56" s="100" t="s">
        <v>82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'581-17-2-1 - SO 101 Polní...'!J30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77</v>
      </c>
      <c r="AR56" s="98"/>
      <c r="AS56" s="104">
        <v>0</v>
      </c>
      <c r="AT56" s="105">
        <f>ROUND(SUM(AV56:AW56),2)</f>
        <v>0</v>
      </c>
      <c r="AU56" s="106">
        <f>'581-17-2-1 - SO 101 Polní...'!P88</f>
        <v>0</v>
      </c>
      <c r="AV56" s="105">
        <f>'581-17-2-1 - SO 101 Polní...'!J33</f>
        <v>0</v>
      </c>
      <c r="AW56" s="105">
        <f>'581-17-2-1 - SO 101 Polní...'!J34</f>
        <v>0</v>
      </c>
      <c r="AX56" s="105">
        <f>'581-17-2-1 - SO 101 Polní...'!J35</f>
        <v>0</v>
      </c>
      <c r="AY56" s="105">
        <f>'581-17-2-1 - SO 101 Polní...'!J36</f>
        <v>0</v>
      </c>
      <c r="AZ56" s="105">
        <f>'581-17-2-1 - SO 101 Polní...'!F33</f>
        <v>0</v>
      </c>
      <c r="BA56" s="105">
        <f>'581-17-2-1 - SO 101 Polní...'!F34</f>
        <v>0</v>
      </c>
      <c r="BB56" s="105">
        <f>'581-17-2-1 - SO 101 Polní...'!F35</f>
        <v>0</v>
      </c>
      <c r="BC56" s="105">
        <f>'581-17-2-1 - SO 101 Polní...'!F36</f>
        <v>0</v>
      </c>
      <c r="BD56" s="107">
        <f>'581-17-2-1 - SO 101 Polní...'!F37</f>
        <v>0</v>
      </c>
      <c r="BE56" s="7"/>
      <c r="BT56" s="108" t="s">
        <v>78</v>
      </c>
      <c r="BV56" s="108" t="s">
        <v>72</v>
      </c>
      <c r="BW56" s="108" t="s">
        <v>83</v>
      </c>
      <c r="BX56" s="108" t="s">
        <v>5</v>
      </c>
      <c r="CL56" s="108" t="s">
        <v>3</v>
      </c>
      <c r="CM56" s="108" t="s">
        <v>80</v>
      </c>
    </row>
    <row r="57" s="7" customFormat="1" ht="24.75" customHeight="1">
      <c r="A57" s="97" t="s">
        <v>74</v>
      </c>
      <c r="B57" s="98"/>
      <c r="C57" s="99"/>
      <c r="D57" s="100" t="s">
        <v>84</v>
      </c>
      <c r="E57" s="100"/>
      <c r="F57" s="100"/>
      <c r="G57" s="100"/>
      <c r="H57" s="100"/>
      <c r="I57" s="101"/>
      <c r="J57" s="100" t="s">
        <v>85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2">
        <f>'581-17-2-2 - SO 102 Polní...'!J30</f>
        <v>0</v>
      </c>
      <c r="AH57" s="101"/>
      <c r="AI57" s="101"/>
      <c r="AJ57" s="101"/>
      <c r="AK57" s="101"/>
      <c r="AL57" s="101"/>
      <c r="AM57" s="101"/>
      <c r="AN57" s="102">
        <f>SUM(AG57,AT57)</f>
        <v>0</v>
      </c>
      <c r="AO57" s="101"/>
      <c r="AP57" s="101"/>
      <c r="AQ57" s="103" t="s">
        <v>77</v>
      </c>
      <c r="AR57" s="98"/>
      <c r="AS57" s="104">
        <v>0</v>
      </c>
      <c r="AT57" s="105">
        <f>ROUND(SUM(AV57:AW57),2)</f>
        <v>0</v>
      </c>
      <c r="AU57" s="106">
        <f>'581-17-2-2 - SO 102 Polní...'!P88</f>
        <v>0</v>
      </c>
      <c r="AV57" s="105">
        <f>'581-17-2-2 - SO 102 Polní...'!J33</f>
        <v>0</v>
      </c>
      <c r="AW57" s="105">
        <f>'581-17-2-2 - SO 102 Polní...'!J34</f>
        <v>0</v>
      </c>
      <c r="AX57" s="105">
        <f>'581-17-2-2 - SO 102 Polní...'!J35</f>
        <v>0</v>
      </c>
      <c r="AY57" s="105">
        <f>'581-17-2-2 - SO 102 Polní...'!J36</f>
        <v>0</v>
      </c>
      <c r="AZ57" s="105">
        <f>'581-17-2-2 - SO 102 Polní...'!F33</f>
        <v>0</v>
      </c>
      <c r="BA57" s="105">
        <f>'581-17-2-2 - SO 102 Polní...'!F34</f>
        <v>0</v>
      </c>
      <c r="BB57" s="105">
        <f>'581-17-2-2 - SO 102 Polní...'!F35</f>
        <v>0</v>
      </c>
      <c r="BC57" s="105">
        <f>'581-17-2-2 - SO 102 Polní...'!F36</f>
        <v>0</v>
      </c>
      <c r="BD57" s="107">
        <f>'581-17-2-2 - SO 102 Polní...'!F37</f>
        <v>0</v>
      </c>
      <c r="BE57" s="7"/>
      <c r="BT57" s="108" t="s">
        <v>78</v>
      </c>
      <c r="BV57" s="108" t="s">
        <v>72</v>
      </c>
      <c r="BW57" s="108" t="s">
        <v>86</v>
      </c>
      <c r="BX57" s="108" t="s">
        <v>5</v>
      </c>
      <c r="CL57" s="108" t="s">
        <v>3</v>
      </c>
      <c r="CM57" s="108" t="s">
        <v>80</v>
      </c>
    </row>
    <row r="58" s="7" customFormat="1" ht="24.75" customHeight="1">
      <c r="A58" s="97" t="s">
        <v>74</v>
      </c>
      <c r="B58" s="98"/>
      <c r="C58" s="99"/>
      <c r="D58" s="100" t="s">
        <v>87</v>
      </c>
      <c r="E58" s="100"/>
      <c r="F58" s="100"/>
      <c r="G58" s="100"/>
      <c r="H58" s="100"/>
      <c r="I58" s="101"/>
      <c r="J58" s="100" t="s">
        <v>88</v>
      </c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2">
        <f>'581-17-2-3 - SO 801 Zatra...'!J30</f>
        <v>0</v>
      </c>
      <c r="AH58" s="101"/>
      <c r="AI58" s="101"/>
      <c r="AJ58" s="101"/>
      <c r="AK58" s="101"/>
      <c r="AL58" s="101"/>
      <c r="AM58" s="101"/>
      <c r="AN58" s="102">
        <f>SUM(AG58,AT58)</f>
        <v>0</v>
      </c>
      <c r="AO58" s="101"/>
      <c r="AP58" s="101"/>
      <c r="AQ58" s="103" t="s">
        <v>77</v>
      </c>
      <c r="AR58" s="98"/>
      <c r="AS58" s="104">
        <v>0</v>
      </c>
      <c r="AT58" s="105">
        <f>ROUND(SUM(AV58:AW58),2)</f>
        <v>0</v>
      </c>
      <c r="AU58" s="106">
        <f>'581-17-2-3 - SO 801 Zatra...'!P83</f>
        <v>0</v>
      </c>
      <c r="AV58" s="105">
        <f>'581-17-2-3 - SO 801 Zatra...'!J33</f>
        <v>0</v>
      </c>
      <c r="AW58" s="105">
        <f>'581-17-2-3 - SO 801 Zatra...'!J34</f>
        <v>0</v>
      </c>
      <c r="AX58" s="105">
        <f>'581-17-2-3 - SO 801 Zatra...'!J35</f>
        <v>0</v>
      </c>
      <c r="AY58" s="105">
        <f>'581-17-2-3 - SO 801 Zatra...'!J36</f>
        <v>0</v>
      </c>
      <c r="AZ58" s="105">
        <f>'581-17-2-3 - SO 801 Zatra...'!F33</f>
        <v>0</v>
      </c>
      <c r="BA58" s="105">
        <f>'581-17-2-3 - SO 801 Zatra...'!F34</f>
        <v>0</v>
      </c>
      <c r="BB58" s="105">
        <f>'581-17-2-3 - SO 801 Zatra...'!F35</f>
        <v>0</v>
      </c>
      <c r="BC58" s="105">
        <f>'581-17-2-3 - SO 801 Zatra...'!F36</f>
        <v>0</v>
      </c>
      <c r="BD58" s="107">
        <f>'581-17-2-3 - SO 801 Zatra...'!F37</f>
        <v>0</v>
      </c>
      <c r="BE58" s="7"/>
      <c r="BT58" s="108" t="s">
        <v>78</v>
      </c>
      <c r="BV58" s="108" t="s">
        <v>72</v>
      </c>
      <c r="BW58" s="108" t="s">
        <v>89</v>
      </c>
      <c r="BX58" s="108" t="s">
        <v>5</v>
      </c>
      <c r="CL58" s="108" t="s">
        <v>3</v>
      </c>
      <c r="CM58" s="108" t="s">
        <v>80</v>
      </c>
    </row>
    <row r="59" s="7" customFormat="1" ht="24.75" customHeight="1">
      <c r="A59" s="97" t="s">
        <v>74</v>
      </c>
      <c r="B59" s="98"/>
      <c r="C59" s="99"/>
      <c r="D59" s="100" t="s">
        <v>90</v>
      </c>
      <c r="E59" s="100"/>
      <c r="F59" s="100"/>
      <c r="G59" s="100"/>
      <c r="H59" s="100"/>
      <c r="I59" s="101"/>
      <c r="J59" s="100" t="s">
        <v>91</v>
      </c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2">
        <f>'581-17-2-4 - Výsadba'!J30</f>
        <v>0</v>
      </c>
      <c r="AH59" s="101"/>
      <c r="AI59" s="101"/>
      <c r="AJ59" s="101"/>
      <c r="AK59" s="101"/>
      <c r="AL59" s="101"/>
      <c r="AM59" s="101"/>
      <c r="AN59" s="102">
        <f>SUM(AG59,AT59)</f>
        <v>0</v>
      </c>
      <c r="AO59" s="101"/>
      <c r="AP59" s="101"/>
      <c r="AQ59" s="103" t="s">
        <v>77</v>
      </c>
      <c r="AR59" s="98"/>
      <c r="AS59" s="109">
        <v>0</v>
      </c>
      <c r="AT59" s="110">
        <f>ROUND(SUM(AV59:AW59),2)</f>
        <v>0</v>
      </c>
      <c r="AU59" s="111">
        <f>'581-17-2-4 - Výsadba'!P82</f>
        <v>0</v>
      </c>
      <c r="AV59" s="110">
        <f>'581-17-2-4 - Výsadba'!J33</f>
        <v>0</v>
      </c>
      <c r="AW59" s="110">
        <f>'581-17-2-4 - Výsadba'!J34</f>
        <v>0</v>
      </c>
      <c r="AX59" s="110">
        <f>'581-17-2-4 - Výsadba'!J35</f>
        <v>0</v>
      </c>
      <c r="AY59" s="110">
        <f>'581-17-2-4 - Výsadba'!J36</f>
        <v>0</v>
      </c>
      <c r="AZ59" s="110">
        <f>'581-17-2-4 - Výsadba'!F33</f>
        <v>0</v>
      </c>
      <c r="BA59" s="110">
        <f>'581-17-2-4 - Výsadba'!F34</f>
        <v>0</v>
      </c>
      <c r="BB59" s="110">
        <f>'581-17-2-4 - Výsadba'!F35</f>
        <v>0</v>
      </c>
      <c r="BC59" s="110">
        <f>'581-17-2-4 - Výsadba'!F36</f>
        <v>0</v>
      </c>
      <c r="BD59" s="112">
        <f>'581-17-2-4 - Výsadba'!F37</f>
        <v>0</v>
      </c>
      <c r="BE59" s="7"/>
      <c r="BT59" s="108" t="s">
        <v>78</v>
      </c>
      <c r="BV59" s="108" t="s">
        <v>72</v>
      </c>
      <c r="BW59" s="108" t="s">
        <v>92</v>
      </c>
      <c r="BX59" s="108" t="s">
        <v>5</v>
      </c>
      <c r="CL59" s="108" t="s">
        <v>3</v>
      </c>
      <c r="CM59" s="108" t="s">
        <v>80</v>
      </c>
    </row>
    <row r="60" s="2" customFormat="1" ht="30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8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38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581-17-2-0 - Vedlejší a o...'!C2" display="/"/>
    <hyperlink ref="A56" location="'581-17-2-1 - SO 101 Polní...'!C2" display="/"/>
    <hyperlink ref="A57" location="'581-17-2-2 - SO 102 Polní...'!C2" display="/"/>
    <hyperlink ref="A58" location="'581-17-2-3 - SO 801 Zatra...'!C2" display="/"/>
    <hyperlink ref="A59" location="'581-17-2-4 - Výsadb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1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95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ROUND(J84,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ROUND((SUM(BE84:BE106)),  2)</f>
        <v>0</v>
      </c>
      <c r="G33" s="37"/>
      <c r="H33" s="37"/>
      <c r="I33" s="122">
        <v>0.20999999999999999</v>
      </c>
      <c r="J33" s="121">
        <f>ROUND(((SUM(BE84:BE106))*I33),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ROUND((SUM(BF84:BF106)),  2)</f>
        <v>0</v>
      </c>
      <c r="G34" s="37"/>
      <c r="H34" s="37"/>
      <c r="I34" s="122">
        <v>0.14999999999999999</v>
      </c>
      <c r="J34" s="121">
        <f>ROUND(((SUM(BF84:BF106))*I34),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ROUND((SUM(BG84:BG106)),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ROUND((SUM(BH84:BH106)),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ROUND((SUM(BI84:BI106)),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1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581/17-2-0 - Vedlejší a ostatní rozpočtové náklady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27. 10. 2017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J84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J85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J86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102</v>
      </c>
      <c r="E62" s="138"/>
      <c r="F62" s="138"/>
      <c r="G62" s="138"/>
      <c r="H62" s="138"/>
      <c r="I62" s="138"/>
      <c r="J62" s="139">
        <f>J94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103</v>
      </c>
      <c r="E63" s="138"/>
      <c r="F63" s="138"/>
      <c r="G63" s="138"/>
      <c r="H63" s="138"/>
      <c r="I63" s="138"/>
      <c r="J63" s="139">
        <f>J97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104</v>
      </c>
      <c r="E64" s="138"/>
      <c r="F64" s="138"/>
      <c r="G64" s="138"/>
      <c r="H64" s="138"/>
      <c r="I64" s="138"/>
      <c r="J64" s="139">
        <f>J103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115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105</v>
      </c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17</v>
      </c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7"/>
      <c r="D74" s="37"/>
      <c r="E74" s="114" t="str">
        <f>E7</f>
        <v>Polní cesta VPC 1 v k.ú. Jindice</v>
      </c>
      <c r="F74" s="31"/>
      <c r="G74" s="31"/>
      <c r="H74" s="31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94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7"/>
      <c r="D76" s="37"/>
      <c r="E76" s="61" t="str">
        <f>E9</f>
        <v>581/17-2-0 - Vedlejší a ostatní rozpočtové náklady</v>
      </c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7"/>
      <c r="E78" s="37"/>
      <c r="F78" s="26" t="str">
        <f>F12</f>
        <v xml:space="preserve"> </v>
      </c>
      <c r="G78" s="37"/>
      <c r="H78" s="37"/>
      <c r="I78" s="31" t="s">
        <v>23</v>
      </c>
      <c r="J78" s="63" t="str">
        <f>IF(J12="","",J12)</f>
        <v>27. 10. 2017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7"/>
      <c r="E80" s="37"/>
      <c r="F80" s="26" t="str">
        <f>E15</f>
        <v xml:space="preserve"> </v>
      </c>
      <c r="G80" s="37"/>
      <c r="H80" s="37"/>
      <c r="I80" s="31" t="s">
        <v>30</v>
      </c>
      <c r="J80" s="35" t="str">
        <f>E21</f>
        <v>NDCon s.r.o.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28</v>
      </c>
      <c r="D81" s="37"/>
      <c r="E81" s="37"/>
      <c r="F81" s="26" t="str">
        <f>IF(E18="","",E18)</f>
        <v>Vyplň údaj</v>
      </c>
      <c r="G81" s="37"/>
      <c r="H81" s="37"/>
      <c r="I81" s="31" t="s">
        <v>33</v>
      </c>
      <c r="J81" s="35" t="str">
        <f>E24</f>
        <v xml:space="preserve"> </v>
      </c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40"/>
      <c r="B83" s="141"/>
      <c r="C83" s="142" t="s">
        <v>106</v>
      </c>
      <c r="D83" s="143" t="s">
        <v>55</v>
      </c>
      <c r="E83" s="143" t="s">
        <v>51</v>
      </c>
      <c r="F83" s="143" t="s">
        <v>52</v>
      </c>
      <c r="G83" s="143" t="s">
        <v>107</v>
      </c>
      <c r="H83" s="143" t="s">
        <v>108</v>
      </c>
      <c r="I83" s="143" t="s">
        <v>109</v>
      </c>
      <c r="J83" s="143" t="s">
        <v>98</v>
      </c>
      <c r="K83" s="144" t="s">
        <v>110</v>
      </c>
      <c r="L83" s="145"/>
      <c r="M83" s="79" t="s">
        <v>3</v>
      </c>
      <c r="N83" s="80" t="s">
        <v>40</v>
      </c>
      <c r="O83" s="80" t="s">
        <v>111</v>
      </c>
      <c r="P83" s="80" t="s">
        <v>112</v>
      </c>
      <c r="Q83" s="80" t="s">
        <v>113</v>
      </c>
      <c r="R83" s="80" t="s">
        <v>114</v>
      </c>
      <c r="S83" s="80" t="s">
        <v>115</v>
      </c>
      <c r="T83" s="81" t="s">
        <v>116</v>
      </c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</row>
    <row r="84" s="2" customFormat="1" ht="22.8" customHeight="1">
      <c r="A84" s="37"/>
      <c r="B84" s="38"/>
      <c r="C84" s="86" t="s">
        <v>117</v>
      </c>
      <c r="D84" s="37"/>
      <c r="E84" s="37"/>
      <c r="F84" s="37"/>
      <c r="G84" s="37"/>
      <c r="H84" s="37"/>
      <c r="I84" s="37"/>
      <c r="J84" s="146">
        <f>BK84</f>
        <v>0</v>
      </c>
      <c r="K84" s="37"/>
      <c r="L84" s="38"/>
      <c r="M84" s="82"/>
      <c r="N84" s="67"/>
      <c r="O84" s="83"/>
      <c r="P84" s="147">
        <f>P85</f>
        <v>0</v>
      </c>
      <c r="Q84" s="83"/>
      <c r="R84" s="147">
        <f>R85</f>
        <v>0</v>
      </c>
      <c r="S84" s="83"/>
      <c r="T84" s="14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8" t="s">
        <v>69</v>
      </c>
      <c r="AU84" s="18" t="s">
        <v>99</v>
      </c>
      <c r="BK84" s="149">
        <f>BK85</f>
        <v>0</v>
      </c>
    </row>
    <row r="85" s="12" customFormat="1" ht="25.92" customHeight="1">
      <c r="A85" s="12"/>
      <c r="B85" s="150"/>
      <c r="C85" s="12"/>
      <c r="D85" s="151" t="s">
        <v>69</v>
      </c>
      <c r="E85" s="152" t="s">
        <v>118</v>
      </c>
      <c r="F85" s="152" t="s">
        <v>119</v>
      </c>
      <c r="G85" s="12"/>
      <c r="H85" s="12"/>
      <c r="I85" s="153"/>
      <c r="J85" s="154">
        <f>BK85</f>
        <v>0</v>
      </c>
      <c r="K85" s="12"/>
      <c r="L85" s="150"/>
      <c r="M85" s="155"/>
      <c r="N85" s="156"/>
      <c r="O85" s="156"/>
      <c r="P85" s="157">
        <f>P86+P94+P97+P103</f>
        <v>0</v>
      </c>
      <c r="Q85" s="156"/>
      <c r="R85" s="157">
        <f>R86+R94+R97+R103</f>
        <v>0</v>
      </c>
      <c r="S85" s="156"/>
      <c r="T85" s="158">
        <f>T86+T94+T97+T103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1" t="s">
        <v>120</v>
      </c>
      <c r="AT85" s="159" t="s">
        <v>69</v>
      </c>
      <c r="AU85" s="159" t="s">
        <v>70</v>
      </c>
      <c r="AY85" s="151" t="s">
        <v>121</v>
      </c>
      <c r="BK85" s="160">
        <f>BK86+BK94+BK97+BK103</f>
        <v>0</v>
      </c>
    </row>
    <row r="86" s="12" customFormat="1" ht="22.8" customHeight="1">
      <c r="A86" s="12"/>
      <c r="B86" s="150"/>
      <c r="C86" s="12"/>
      <c r="D86" s="151" t="s">
        <v>69</v>
      </c>
      <c r="E86" s="161" t="s">
        <v>122</v>
      </c>
      <c r="F86" s="161" t="s">
        <v>123</v>
      </c>
      <c r="G86" s="12"/>
      <c r="H86" s="12"/>
      <c r="I86" s="153"/>
      <c r="J86" s="162">
        <f>BK86</f>
        <v>0</v>
      </c>
      <c r="K86" s="12"/>
      <c r="L86" s="150"/>
      <c r="M86" s="155"/>
      <c r="N86" s="156"/>
      <c r="O86" s="156"/>
      <c r="P86" s="157">
        <f>SUM(P87:P93)</f>
        <v>0</v>
      </c>
      <c r="Q86" s="156"/>
      <c r="R86" s="157">
        <f>SUM(R87:R93)</f>
        <v>0</v>
      </c>
      <c r="S86" s="156"/>
      <c r="T86" s="158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1" t="s">
        <v>120</v>
      </c>
      <c r="AT86" s="159" t="s">
        <v>69</v>
      </c>
      <c r="AU86" s="159" t="s">
        <v>78</v>
      </c>
      <c r="AY86" s="151" t="s">
        <v>121</v>
      </c>
      <c r="BK86" s="160">
        <f>SUM(BK87:BK93)</f>
        <v>0</v>
      </c>
    </row>
    <row r="87" s="2" customFormat="1" ht="16.5" customHeight="1">
      <c r="A87" s="37"/>
      <c r="B87" s="163"/>
      <c r="C87" s="164" t="s">
        <v>78</v>
      </c>
      <c r="D87" s="164" t="s">
        <v>124</v>
      </c>
      <c r="E87" s="165" t="s">
        <v>125</v>
      </c>
      <c r="F87" s="166" t="s">
        <v>126</v>
      </c>
      <c r="G87" s="167" t="s">
        <v>127</v>
      </c>
      <c r="H87" s="168">
        <v>1</v>
      </c>
      <c r="I87" s="169"/>
      <c r="J87" s="170">
        <f>ROUND(I87*H87,2)</f>
        <v>0</v>
      </c>
      <c r="K87" s="166" t="s">
        <v>128</v>
      </c>
      <c r="L87" s="38"/>
      <c r="M87" s="171" t="s">
        <v>3</v>
      </c>
      <c r="N87" s="172" t="s">
        <v>41</v>
      </c>
      <c r="O87" s="71"/>
      <c r="P87" s="173">
        <f>O87*H87</f>
        <v>0</v>
      </c>
      <c r="Q87" s="173">
        <v>0</v>
      </c>
      <c r="R87" s="173">
        <f>Q87*H87</f>
        <v>0</v>
      </c>
      <c r="S87" s="173">
        <v>0</v>
      </c>
      <c r="T87" s="17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75" t="s">
        <v>129</v>
      </c>
      <c r="AT87" s="175" t="s">
        <v>124</v>
      </c>
      <c r="AU87" s="175" t="s">
        <v>80</v>
      </c>
      <c r="AY87" s="18" t="s">
        <v>121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8" t="s">
        <v>78</v>
      </c>
      <c r="BK87" s="176">
        <f>ROUND(I87*H87,2)</f>
        <v>0</v>
      </c>
      <c r="BL87" s="18" t="s">
        <v>129</v>
      </c>
      <c r="BM87" s="175" t="s">
        <v>130</v>
      </c>
    </row>
    <row r="88" s="2" customFormat="1">
      <c r="A88" s="37"/>
      <c r="B88" s="38"/>
      <c r="C88" s="37"/>
      <c r="D88" s="177" t="s">
        <v>131</v>
      </c>
      <c r="E88" s="37"/>
      <c r="F88" s="178" t="s">
        <v>132</v>
      </c>
      <c r="G88" s="37"/>
      <c r="H88" s="37"/>
      <c r="I88" s="179"/>
      <c r="J88" s="37"/>
      <c r="K88" s="37"/>
      <c r="L88" s="38"/>
      <c r="M88" s="180"/>
      <c r="N88" s="181"/>
      <c r="O88" s="71"/>
      <c r="P88" s="71"/>
      <c r="Q88" s="71"/>
      <c r="R88" s="71"/>
      <c r="S88" s="71"/>
      <c r="T88" s="72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8" t="s">
        <v>131</v>
      </c>
      <c r="AU88" s="18" t="s">
        <v>80</v>
      </c>
    </row>
    <row r="89" s="2" customFormat="1" ht="16.5" customHeight="1">
      <c r="A89" s="37"/>
      <c r="B89" s="163"/>
      <c r="C89" s="164" t="s">
        <v>80</v>
      </c>
      <c r="D89" s="164" t="s">
        <v>124</v>
      </c>
      <c r="E89" s="165" t="s">
        <v>133</v>
      </c>
      <c r="F89" s="166" t="s">
        <v>134</v>
      </c>
      <c r="G89" s="167" t="s">
        <v>127</v>
      </c>
      <c r="H89" s="168">
        <v>1</v>
      </c>
      <c r="I89" s="169"/>
      <c r="J89" s="170">
        <f>ROUND(I89*H89,2)</f>
        <v>0</v>
      </c>
      <c r="K89" s="166" t="s">
        <v>128</v>
      </c>
      <c r="L89" s="38"/>
      <c r="M89" s="171" t="s">
        <v>3</v>
      </c>
      <c r="N89" s="172" t="s">
        <v>41</v>
      </c>
      <c r="O89" s="71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75" t="s">
        <v>129</v>
      </c>
      <c r="AT89" s="175" t="s">
        <v>124</v>
      </c>
      <c r="AU89" s="175" t="s">
        <v>80</v>
      </c>
      <c r="AY89" s="18" t="s">
        <v>121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8" t="s">
        <v>78</v>
      </c>
      <c r="BK89" s="176">
        <f>ROUND(I89*H89,2)</f>
        <v>0</v>
      </c>
      <c r="BL89" s="18" t="s">
        <v>129</v>
      </c>
      <c r="BM89" s="175" t="s">
        <v>135</v>
      </c>
    </row>
    <row r="90" s="2" customFormat="1">
      <c r="A90" s="37"/>
      <c r="B90" s="38"/>
      <c r="C90" s="37"/>
      <c r="D90" s="177" t="s">
        <v>136</v>
      </c>
      <c r="E90" s="37"/>
      <c r="F90" s="182" t="s">
        <v>137</v>
      </c>
      <c r="G90" s="37"/>
      <c r="H90" s="37"/>
      <c r="I90" s="179"/>
      <c r="J90" s="37"/>
      <c r="K90" s="37"/>
      <c r="L90" s="38"/>
      <c r="M90" s="180"/>
      <c r="N90" s="181"/>
      <c r="O90" s="71"/>
      <c r="P90" s="71"/>
      <c r="Q90" s="71"/>
      <c r="R90" s="71"/>
      <c r="S90" s="71"/>
      <c r="T90" s="72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136</v>
      </c>
      <c r="AU90" s="18" t="s">
        <v>80</v>
      </c>
    </row>
    <row r="91" s="2" customFormat="1">
      <c r="A91" s="37"/>
      <c r="B91" s="38"/>
      <c r="C91" s="37"/>
      <c r="D91" s="177" t="s">
        <v>131</v>
      </c>
      <c r="E91" s="37"/>
      <c r="F91" s="178" t="s">
        <v>138</v>
      </c>
      <c r="G91" s="37"/>
      <c r="H91" s="37"/>
      <c r="I91" s="179"/>
      <c r="J91" s="37"/>
      <c r="K91" s="37"/>
      <c r="L91" s="38"/>
      <c r="M91" s="180"/>
      <c r="N91" s="181"/>
      <c r="O91" s="71"/>
      <c r="P91" s="71"/>
      <c r="Q91" s="71"/>
      <c r="R91" s="71"/>
      <c r="S91" s="71"/>
      <c r="T91" s="72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8" t="s">
        <v>131</v>
      </c>
      <c r="AU91" s="18" t="s">
        <v>80</v>
      </c>
    </row>
    <row r="92" s="2" customFormat="1" ht="16.5" customHeight="1">
      <c r="A92" s="37"/>
      <c r="B92" s="163"/>
      <c r="C92" s="164" t="s">
        <v>139</v>
      </c>
      <c r="D92" s="164" t="s">
        <v>124</v>
      </c>
      <c r="E92" s="165" t="s">
        <v>140</v>
      </c>
      <c r="F92" s="166" t="s">
        <v>141</v>
      </c>
      <c r="G92" s="167" t="s">
        <v>127</v>
      </c>
      <c r="H92" s="168">
        <v>1</v>
      </c>
      <c r="I92" s="169"/>
      <c r="J92" s="170">
        <f>ROUND(I92*H92,2)</f>
        <v>0</v>
      </c>
      <c r="K92" s="166" t="s">
        <v>128</v>
      </c>
      <c r="L92" s="38"/>
      <c r="M92" s="171" t="s">
        <v>3</v>
      </c>
      <c r="N92" s="172" t="s">
        <v>41</v>
      </c>
      <c r="O92" s="71"/>
      <c r="P92" s="173">
        <f>O92*H92</f>
        <v>0</v>
      </c>
      <c r="Q92" s="173">
        <v>0</v>
      </c>
      <c r="R92" s="173">
        <f>Q92*H92</f>
        <v>0</v>
      </c>
      <c r="S92" s="173">
        <v>0</v>
      </c>
      <c r="T92" s="17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5" t="s">
        <v>129</v>
      </c>
      <c r="AT92" s="175" t="s">
        <v>124</v>
      </c>
      <c r="AU92" s="175" t="s">
        <v>80</v>
      </c>
      <c r="AY92" s="18" t="s">
        <v>121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8" t="s">
        <v>78</v>
      </c>
      <c r="BK92" s="176">
        <f>ROUND(I92*H92,2)</f>
        <v>0</v>
      </c>
      <c r="BL92" s="18" t="s">
        <v>129</v>
      </c>
      <c r="BM92" s="175" t="s">
        <v>142</v>
      </c>
    </row>
    <row r="93" s="2" customFormat="1">
      <c r="A93" s="37"/>
      <c r="B93" s="38"/>
      <c r="C93" s="37"/>
      <c r="D93" s="177" t="s">
        <v>131</v>
      </c>
      <c r="E93" s="37"/>
      <c r="F93" s="178" t="s">
        <v>143</v>
      </c>
      <c r="G93" s="37"/>
      <c r="H93" s="37"/>
      <c r="I93" s="179"/>
      <c r="J93" s="37"/>
      <c r="K93" s="37"/>
      <c r="L93" s="38"/>
      <c r="M93" s="180"/>
      <c r="N93" s="181"/>
      <c r="O93" s="71"/>
      <c r="P93" s="71"/>
      <c r="Q93" s="71"/>
      <c r="R93" s="71"/>
      <c r="S93" s="71"/>
      <c r="T93" s="72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131</v>
      </c>
      <c r="AU93" s="18" t="s">
        <v>80</v>
      </c>
    </row>
    <row r="94" s="12" customFormat="1" ht="22.8" customHeight="1">
      <c r="A94" s="12"/>
      <c r="B94" s="150"/>
      <c r="C94" s="12"/>
      <c r="D94" s="151" t="s">
        <v>69</v>
      </c>
      <c r="E94" s="161" t="s">
        <v>144</v>
      </c>
      <c r="F94" s="161" t="s">
        <v>145</v>
      </c>
      <c r="G94" s="12"/>
      <c r="H94" s="12"/>
      <c r="I94" s="153"/>
      <c r="J94" s="162">
        <f>BK94</f>
        <v>0</v>
      </c>
      <c r="K94" s="12"/>
      <c r="L94" s="150"/>
      <c r="M94" s="155"/>
      <c r="N94" s="156"/>
      <c r="O94" s="156"/>
      <c r="P94" s="157">
        <f>SUM(P95:P96)</f>
        <v>0</v>
      </c>
      <c r="Q94" s="156"/>
      <c r="R94" s="157">
        <f>SUM(R95:R96)</f>
        <v>0</v>
      </c>
      <c r="S94" s="156"/>
      <c r="T94" s="158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51" t="s">
        <v>120</v>
      </c>
      <c r="AT94" s="159" t="s">
        <v>69</v>
      </c>
      <c r="AU94" s="159" t="s">
        <v>78</v>
      </c>
      <c r="AY94" s="151" t="s">
        <v>121</v>
      </c>
      <c r="BK94" s="160">
        <f>SUM(BK95:BK96)</f>
        <v>0</v>
      </c>
    </row>
    <row r="95" s="2" customFormat="1" ht="16.5" customHeight="1">
      <c r="A95" s="37"/>
      <c r="B95" s="163"/>
      <c r="C95" s="164" t="s">
        <v>146</v>
      </c>
      <c r="D95" s="164" t="s">
        <v>124</v>
      </c>
      <c r="E95" s="165" t="s">
        <v>147</v>
      </c>
      <c r="F95" s="166" t="s">
        <v>145</v>
      </c>
      <c r="G95" s="167" t="s">
        <v>127</v>
      </c>
      <c r="H95" s="168">
        <v>1</v>
      </c>
      <c r="I95" s="169"/>
      <c r="J95" s="170">
        <f>ROUND(I95*H95,2)</f>
        <v>0</v>
      </c>
      <c r="K95" s="166" t="s">
        <v>128</v>
      </c>
      <c r="L95" s="38"/>
      <c r="M95" s="171" t="s">
        <v>3</v>
      </c>
      <c r="N95" s="172" t="s">
        <v>41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129</v>
      </c>
      <c r="AT95" s="175" t="s">
        <v>124</v>
      </c>
      <c r="AU95" s="175" t="s">
        <v>80</v>
      </c>
      <c r="AY95" s="18" t="s">
        <v>121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78</v>
      </c>
      <c r="BK95" s="176">
        <f>ROUND(I95*H95,2)</f>
        <v>0</v>
      </c>
      <c r="BL95" s="18" t="s">
        <v>129</v>
      </c>
      <c r="BM95" s="175" t="s">
        <v>148</v>
      </c>
    </row>
    <row r="96" s="2" customFormat="1" ht="16.5" customHeight="1">
      <c r="A96" s="37"/>
      <c r="B96" s="163"/>
      <c r="C96" s="164" t="s">
        <v>120</v>
      </c>
      <c r="D96" s="164" t="s">
        <v>124</v>
      </c>
      <c r="E96" s="165" t="s">
        <v>149</v>
      </c>
      <c r="F96" s="166" t="s">
        <v>150</v>
      </c>
      <c r="G96" s="167" t="s">
        <v>127</v>
      </c>
      <c r="H96" s="168">
        <v>1</v>
      </c>
      <c r="I96" s="169"/>
      <c r="J96" s="170">
        <f>ROUND(I96*H96,2)</f>
        <v>0</v>
      </c>
      <c r="K96" s="166" t="s">
        <v>3</v>
      </c>
      <c r="L96" s="38"/>
      <c r="M96" s="171" t="s">
        <v>3</v>
      </c>
      <c r="N96" s="172" t="s">
        <v>41</v>
      </c>
      <c r="O96" s="71"/>
      <c r="P96" s="173">
        <f>O96*H96</f>
        <v>0</v>
      </c>
      <c r="Q96" s="173">
        <v>0</v>
      </c>
      <c r="R96" s="173">
        <f>Q96*H96</f>
        <v>0</v>
      </c>
      <c r="S96" s="173">
        <v>0</v>
      </c>
      <c r="T96" s="17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75" t="s">
        <v>129</v>
      </c>
      <c r="AT96" s="175" t="s">
        <v>124</v>
      </c>
      <c r="AU96" s="175" t="s">
        <v>80</v>
      </c>
      <c r="AY96" s="18" t="s">
        <v>121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8" t="s">
        <v>78</v>
      </c>
      <c r="BK96" s="176">
        <f>ROUND(I96*H96,2)</f>
        <v>0</v>
      </c>
      <c r="BL96" s="18" t="s">
        <v>129</v>
      </c>
      <c r="BM96" s="175" t="s">
        <v>151</v>
      </c>
    </row>
    <row r="97" s="12" customFormat="1" ht="22.8" customHeight="1">
      <c r="A97" s="12"/>
      <c r="B97" s="150"/>
      <c r="C97" s="12"/>
      <c r="D97" s="151" t="s">
        <v>69</v>
      </c>
      <c r="E97" s="161" t="s">
        <v>152</v>
      </c>
      <c r="F97" s="161" t="s">
        <v>153</v>
      </c>
      <c r="G97" s="12"/>
      <c r="H97" s="12"/>
      <c r="I97" s="153"/>
      <c r="J97" s="162">
        <f>BK97</f>
        <v>0</v>
      </c>
      <c r="K97" s="12"/>
      <c r="L97" s="150"/>
      <c r="M97" s="155"/>
      <c r="N97" s="156"/>
      <c r="O97" s="156"/>
      <c r="P97" s="157">
        <f>SUM(P98:P102)</f>
        <v>0</v>
      </c>
      <c r="Q97" s="156"/>
      <c r="R97" s="157">
        <f>SUM(R98:R102)</f>
        <v>0</v>
      </c>
      <c r="S97" s="156"/>
      <c r="T97" s="158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51" t="s">
        <v>120</v>
      </c>
      <c r="AT97" s="159" t="s">
        <v>69</v>
      </c>
      <c r="AU97" s="159" t="s">
        <v>78</v>
      </c>
      <c r="AY97" s="151" t="s">
        <v>121</v>
      </c>
      <c r="BK97" s="160">
        <f>SUM(BK98:BK102)</f>
        <v>0</v>
      </c>
    </row>
    <row r="98" s="2" customFormat="1" ht="16.5" customHeight="1">
      <c r="A98" s="37"/>
      <c r="B98" s="163"/>
      <c r="C98" s="164" t="s">
        <v>154</v>
      </c>
      <c r="D98" s="164" t="s">
        <v>124</v>
      </c>
      <c r="E98" s="165" t="s">
        <v>155</v>
      </c>
      <c r="F98" s="166" t="s">
        <v>156</v>
      </c>
      <c r="G98" s="167" t="s">
        <v>127</v>
      </c>
      <c r="H98" s="168">
        <v>1</v>
      </c>
      <c r="I98" s="169"/>
      <c r="J98" s="170">
        <f>ROUND(I98*H98,2)</f>
        <v>0</v>
      </c>
      <c r="K98" s="166" t="s">
        <v>128</v>
      </c>
      <c r="L98" s="38"/>
      <c r="M98" s="171" t="s">
        <v>3</v>
      </c>
      <c r="N98" s="172" t="s">
        <v>41</v>
      </c>
      <c r="O98" s="71"/>
      <c r="P98" s="173">
        <f>O98*H98</f>
        <v>0</v>
      </c>
      <c r="Q98" s="173">
        <v>0</v>
      </c>
      <c r="R98" s="173">
        <f>Q98*H98</f>
        <v>0</v>
      </c>
      <c r="S98" s="173">
        <v>0</v>
      </c>
      <c r="T98" s="17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75" t="s">
        <v>129</v>
      </c>
      <c r="AT98" s="175" t="s">
        <v>124</v>
      </c>
      <c r="AU98" s="175" t="s">
        <v>80</v>
      </c>
      <c r="AY98" s="18" t="s">
        <v>121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8" t="s">
        <v>78</v>
      </c>
      <c r="BK98" s="176">
        <f>ROUND(I98*H98,2)</f>
        <v>0</v>
      </c>
      <c r="BL98" s="18" t="s">
        <v>129</v>
      </c>
      <c r="BM98" s="175" t="s">
        <v>157</v>
      </c>
    </row>
    <row r="99" s="2" customFormat="1">
      <c r="A99" s="37"/>
      <c r="B99" s="38"/>
      <c r="C99" s="37"/>
      <c r="D99" s="177" t="s">
        <v>136</v>
      </c>
      <c r="E99" s="37"/>
      <c r="F99" s="182" t="s">
        <v>158</v>
      </c>
      <c r="G99" s="37"/>
      <c r="H99" s="37"/>
      <c r="I99" s="179"/>
      <c r="J99" s="37"/>
      <c r="K99" s="37"/>
      <c r="L99" s="38"/>
      <c r="M99" s="180"/>
      <c r="N99" s="181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136</v>
      </c>
      <c r="AU99" s="18" t="s">
        <v>80</v>
      </c>
    </row>
    <row r="100" s="2" customFormat="1" ht="16.5" customHeight="1">
      <c r="A100" s="37"/>
      <c r="B100" s="163"/>
      <c r="C100" s="164" t="s">
        <v>159</v>
      </c>
      <c r="D100" s="164" t="s">
        <v>124</v>
      </c>
      <c r="E100" s="165" t="s">
        <v>160</v>
      </c>
      <c r="F100" s="166" t="s">
        <v>161</v>
      </c>
      <c r="G100" s="167" t="s">
        <v>162</v>
      </c>
      <c r="H100" s="168">
        <v>4</v>
      </c>
      <c r="I100" s="169"/>
      <c r="J100" s="170">
        <f>ROUND(I100*H100,2)</f>
        <v>0</v>
      </c>
      <c r="K100" s="166" t="s">
        <v>128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129</v>
      </c>
      <c r="AT100" s="175" t="s">
        <v>124</v>
      </c>
      <c r="AU100" s="175" t="s">
        <v>80</v>
      </c>
      <c r="AY100" s="18" t="s">
        <v>121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129</v>
      </c>
      <c r="BM100" s="175" t="s">
        <v>163</v>
      </c>
    </row>
    <row r="101" s="2" customFormat="1">
      <c r="A101" s="37"/>
      <c r="B101" s="38"/>
      <c r="C101" s="37"/>
      <c r="D101" s="177" t="s">
        <v>136</v>
      </c>
      <c r="E101" s="37"/>
      <c r="F101" s="182" t="s">
        <v>161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136</v>
      </c>
      <c r="AU101" s="18" t="s">
        <v>80</v>
      </c>
    </row>
    <row r="102" s="2" customFormat="1" ht="16.5" customHeight="1">
      <c r="A102" s="37"/>
      <c r="B102" s="163"/>
      <c r="C102" s="164" t="s">
        <v>164</v>
      </c>
      <c r="D102" s="164" t="s">
        <v>124</v>
      </c>
      <c r="E102" s="165" t="s">
        <v>165</v>
      </c>
      <c r="F102" s="166" t="s">
        <v>166</v>
      </c>
      <c r="G102" s="167" t="s">
        <v>127</v>
      </c>
      <c r="H102" s="168">
        <v>1</v>
      </c>
      <c r="I102" s="169"/>
      <c r="J102" s="170">
        <f>ROUND(I102*H102,2)</f>
        <v>0</v>
      </c>
      <c r="K102" s="166" t="s">
        <v>128</v>
      </c>
      <c r="L102" s="38"/>
      <c r="M102" s="171" t="s">
        <v>3</v>
      </c>
      <c r="N102" s="172" t="s">
        <v>41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129</v>
      </c>
      <c r="AT102" s="175" t="s">
        <v>124</v>
      </c>
      <c r="AU102" s="175" t="s">
        <v>80</v>
      </c>
      <c r="AY102" s="18" t="s">
        <v>121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78</v>
      </c>
      <c r="BK102" s="176">
        <f>ROUND(I102*H102,2)</f>
        <v>0</v>
      </c>
      <c r="BL102" s="18" t="s">
        <v>129</v>
      </c>
      <c r="BM102" s="175" t="s">
        <v>167</v>
      </c>
    </row>
    <row r="103" s="12" customFormat="1" ht="22.8" customHeight="1">
      <c r="A103" s="12"/>
      <c r="B103" s="150"/>
      <c r="C103" s="12"/>
      <c r="D103" s="151" t="s">
        <v>69</v>
      </c>
      <c r="E103" s="161" t="s">
        <v>168</v>
      </c>
      <c r="F103" s="161" t="s">
        <v>169</v>
      </c>
      <c r="G103" s="12"/>
      <c r="H103" s="12"/>
      <c r="I103" s="153"/>
      <c r="J103" s="162">
        <f>BK103</f>
        <v>0</v>
      </c>
      <c r="K103" s="12"/>
      <c r="L103" s="150"/>
      <c r="M103" s="155"/>
      <c r="N103" s="156"/>
      <c r="O103" s="156"/>
      <c r="P103" s="157">
        <f>SUM(P104:P106)</f>
        <v>0</v>
      </c>
      <c r="Q103" s="156"/>
      <c r="R103" s="157">
        <f>SUM(R104:R106)</f>
        <v>0</v>
      </c>
      <c r="S103" s="156"/>
      <c r="T103" s="158">
        <f>SUM(T104:T106)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51" t="s">
        <v>120</v>
      </c>
      <c r="AT103" s="159" t="s">
        <v>69</v>
      </c>
      <c r="AU103" s="159" t="s">
        <v>78</v>
      </c>
      <c r="AY103" s="151" t="s">
        <v>121</v>
      </c>
      <c r="BK103" s="160">
        <f>SUM(BK104:BK106)</f>
        <v>0</v>
      </c>
    </row>
    <row r="104" s="2" customFormat="1" ht="16.5" customHeight="1">
      <c r="A104" s="37"/>
      <c r="B104" s="163"/>
      <c r="C104" s="164" t="s">
        <v>170</v>
      </c>
      <c r="D104" s="164" t="s">
        <v>124</v>
      </c>
      <c r="E104" s="165" t="s">
        <v>171</v>
      </c>
      <c r="F104" s="166" t="s">
        <v>172</v>
      </c>
      <c r="G104" s="167" t="s">
        <v>127</v>
      </c>
      <c r="H104" s="168">
        <v>1</v>
      </c>
      <c r="I104" s="169"/>
      <c r="J104" s="170">
        <f>ROUND(I104*H104,2)</f>
        <v>0</v>
      </c>
      <c r="K104" s="166" t="s">
        <v>173</v>
      </c>
      <c r="L104" s="38"/>
      <c r="M104" s="171" t="s">
        <v>3</v>
      </c>
      <c r="N104" s="172" t="s">
        <v>41</v>
      </c>
      <c r="O104" s="71"/>
      <c r="P104" s="173">
        <f>O104*H104</f>
        <v>0</v>
      </c>
      <c r="Q104" s="173">
        <v>0</v>
      </c>
      <c r="R104" s="173">
        <f>Q104*H104</f>
        <v>0</v>
      </c>
      <c r="S104" s="173">
        <v>0</v>
      </c>
      <c r="T104" s="17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5" t="s">
        <v>129</v>
      </c>
      <c r="AT104" s="175" t="s">
        <v>124</v>
      </c>
      <c r="AU104" s="175" t="s">
        <v>80</v>
      </c>
      <c r="AY104" s="18" t="s">
        <v>121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8" t="s">
        <v>78</v>
      </c>
      <c r="BK104" s="176">
        <f>ROUND(I104*H104,2)</f>
        <v>0</v>
      </c>
      <c r="BL104" s="18" t="s">
        <v>129</v>
      </c>
      <c r="BM104" s="175" t="s">
        <v>174</v>
      </c>
    </row>
    <row r="105" s="2" customFormat="1">
      <c r="A105" s="37"/>
      <c r="B105" s="38"/>
      <c r="C105" s="37"/>
      <c r="D105" s="177" t="s">
        <v>136</v>
      </c>
      <c r="E105" s="37"/>
      <c r="F105" s="182" t="s">
        <v>175</v>
      </c>
      <c r="G105" s="37"/>
      <c r="H105" s="37"/>
      <c r="I105" s="179"/>
      <c r="J105" s="37"/>
      <c r="K105" s="37"/>
      <c r="L105" s="38"/>
      <c r="M105" s="180"/>
      <c r="N105" s="181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136</v>
      </c>
      <c r="AU105" s="18" t="s">
        <v>80</v>
      </c>
    </row>
    <row r="106" s="2" customFormat="1">
      <c r="A106" s="37"/>
      <c r="B106" s="38"/>
      <c r="C106" s="37"/>
      <c r="D106" s="177" t="s">
        <v>131</v>
      </c>
      <c r="E106" s="37"/>
      <c r="F106" s="178" t="s">
        <v>176</v>
      </c>
      <c r="G106" s="37"/>
      <c r="H106" s="37"/>
      <c r="I106" s="179"/>
      <c r="J106" s="37"/>
      <c r="K106" s="37"/>
      <c r="L106" s="38"/>
      <c r="M106" s="183"/>
      <c r="N106" s="184"/>
      <c r="O106" s="185"/>
      <c r="P106" s="185"/>
      <c r="Q106" s="185"/>
      <c r="R106" s="185"/>
      <c r="S106" s="185"/>
      <c r="T106" s="186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131</v>
      </c>
      <c r="AU106" s="18" t="s">
        <v>80</v>
      </c>
    </row>
    <row r="107" s="2" customFormat="1" ht="6.96" customHeight="1">
      <c r="A107" s="37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38"/>
      <c r="M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</sheetData>
  <autoFilter ref="C83:K10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1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177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ROUND(J88,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ROUND((SUM(BE88:BE288)),  2)</f>
        <v>0</v>
      </c>
      <c r="G33" s="37"/>
      <c r="H33" s="37"/>
      <c r="I33" s="122">
        <v>0.20999999999999999</v>
      </c>
      <c r="J33" s="121">
        <f>ROUND(((SUM(BE88:BE288))*I33),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ROUND((SUM(BF88:BF288)),  2)</f>
        <v>0</v>
      </c>
      <c r="G34" s="37"/>
      <c r="H34" s="37"/>
      <c r="I34" s="122">
        <v>0.14999999999999999</v>
      </c>
      <c r="J34" s="121">
        <f>ROUND(((SUM(BF88:BF288))*I34),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ROUND((SUM(BG88:BG288)),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ROUND((SUM(BH88:BH288)),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ROUND((SUM(BI88:BI288)),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1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 xml:space="preserve">581/17-2-1 - SO 101 Polní cesta VPC1 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27. 10. 2017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J88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178</v>
      </c>
      <c r="E60" s="134"/>
      <c r="F60" s="134"/>
      <c r="G60" s="134"/>
      <c r="H60" s="134"/>
      <c r="I60" s="134"/>
      <c r="J60" s="135">
        <f>J89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179</v>
      </c>
      <c r="E61" s="138"/>
      <c r="F61" s="138"/>
      <c r="G61" s="138"/>
      <c r="H61" s="138"/>
      <c r="I61" s="138"/>
      <c r="J61" s="139">
        <f>J90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180</v>
      </c>
      <c r="E62" s="138"/>
      <c r="F62" s="138"/>
      <c r="G62" s="138"/>
      <c r="H62" s="138"/>
      <c r="I62" s="138"/>
      <c r="J62" s="139">
        <f>J174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181</v>
      </c>
      <c r="E63" s="138"/>
      <c r="F63" s="138"/>
      <c r="G63" s="138"/>
      <c r="H63" s="138"/>
      <c r="I63" s="138"/>
      <c r="J63" s="139">
        <f>J187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182</v>
      </c>
      <c r="E64" s="138"/>
      <c r="F64" s="138"/>
      <c r="G64" s="138"/>
      <c r="H64" s="138"/>
      <c r="I64" s="138"/>
      <c r="J64" s="139">
        <f>J192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6"/>
      <c r="C65" s="10"/>
      <c r="D65" s="137" t="s">
        <v>183</v>
      </c>
      <c r="E65" s="138"/>
      <c r="F65" s="138"/>
      <c r="G65" s="138"/>
      <c r="H65" s="138"/>
      <c r="I65" s="138"/>
      <c r="J65" s="139">
        <f>J244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6"/>
      <c r="C66" s="10"/>
      <c r="D66" s="137" t="s">
        <v>184</v>
      </c>
      <c r="E66" s="138"/>
      <c r="F66" s="138"/>
      <c r="G66" s="138"/>
      <c r="H66" s="138"/>
      <c r="I66" s="138"/>
      <c r="J66" s="139">
        <f>J266</f>
        <v>0</v>
      </c>
      <c r="K66" s="10"/>
      <c r="L66" s="13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6"/>
      <c r="C67" s="10"/>
      <c r="D67" s="137" t="s">
        <v>185</v>
      </c>
      <c r="E67" s="138"/>
      <c r="F67" s="138"/>
      <c r="G67" s="138"/>
      <c r="H67" s="138"/>
      <c r="I67" s="138"/>
      <c r="J67" s="139">
        <f>J269</f>
        <v>0</v>
      </c>
      <c r="K67" s="10"/>
      <c r="L67" s="13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6"/>
      <c r="C68" s="10"/>
      <c r="D68" s="137" t="s">
        <v>186</v>
      </c>
      <c r="E68" s="138"/>
      <c r="F68" s="138"/>
      <c r="G68" s="138"/>
      <c r="H68" s="138"/>
      <c r="I68" s="138"/>
      <c r="J68" s="139">
        <f>J272</f>
        <v>0</v>
      </c>
      <c r="K68" s="10"/>
      <c r="L68" s="13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105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17</v>
      </c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7"/>
      <c r="D78" s="37"/>
      <c r="E78" s="114" t="str">
        <f>E7</f>
        <v>Polní cesta VPC 1 v k.ú. Jindice</v>
      </c>
      <c r="F78" s="31"/>
      <c r="G78" s="31"/>
      <c r="H78" s="31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94</v>
      </c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61" t="str">
        <f>E9</f>
        <v xml:space="preserve">581/17-2-1 - SO 101 Polní cesta VPC1 </v>
      </c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7"/>
      <c r="E82" s="37"/>
      <c r="F82" s="26" t="str">
        <f>F12</f>
        <v xml:space="preserve"> </v>
      </c>
      <c r="G82" s="37"/>
      <c r="H82" s="37"/>
      <c r="I82" s="31" t="s">
        <v>23</v>
      </c>
      <c r="J82" s="63" t="str">
        <f>IF(J12="","",J12)</f>
        <v>27. 10. 2017</v>
      </c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7"/>
      <c r="E84" s="37"/>
      <c r="F84" s="26" t="str">
        <f>E15</f>
        <v xml:space="preserve"> </v>
      </c>
      <c r="G84" s="37"/>
      <c r="H84" s="37"/>
      <c r="I84" s="31" t="s">
        <v>30</v>
      </c>
      <c r="J84" s="35" t="str">
        <f>E21</f>
        <v>NDCon s.r.o.</v>
      </c>
      <c r="K84" s="37"/>
      <c r="L84" s="115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28</v>
      </c>
      <c r="D85" s="37"/>
      <c r="E85" s="37"/>
      <c r="F85" s="26" t="str">
        <f>IF(E18="","",E18)</f>
        <v>Vyplň údaj</v>
      </c>
      <c r="G85" s="37"/>
      <c r="H85" s="37"/>
      <c r="I85" s="31" t="s">
        <v>33</v>
      </c>
      <c r="J85" s="35" t="str">
        <f>E24</f>
        <v xml:space="preserve"> </v>
      </c>
      <c r="K85" s="37"/>
      <c r="L85" s="115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40"/>
      <c r="B87" s="141"/>
      <c r="C87" s="142" t="s">
        <v>106</v>
      </c>
      <c r="D87" s="143" t="s">
        <v>55</v>
      </c>
      <c r="E87" s="143" t="s">
        <v>51</v>
      </c>
      <c r="F87" s="143" t="s">
        <v>52</v>
      </c>
      <c r="G87" s="143" t="s">
        <v>107</v>
      </c>
      <c r="H87" s="143" t="s">
        <v>108</v>
      </c>
      <c r="I87" s="143" t="s">
        <v>109</v>
      </c>
      <c r="J87" s="143" t="s">
        <v>98</v>
      </c>
      <c r="K87" s="144" t="s">
        <v>110</v>
      </c>
      <c r="L87" s="145"/>
      <c r="M87" s="79" t="s">
        <v>3</v>
      </c>
      <c r="N87" s="80" t="s">
        <v>40</v>
      </c>
      <c r="O87" s="80" t="s">
        <v>111</v>
      </c>
      <c r="P87" s="80" t="s">
        <v>112</v>
      </c>
      <c r="Q87" s="80" t="s">
        <v>113</v>
      </c>
      <c r="R87" s="80" t="s">
        <v>114</v>
      </c>
      <c r="S87" s="80" t="s">
        <v>115</v>
      </c>
      <c r="T87" s="81" t="s">
        <v>116</v>
      </c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</row>
    <row r="88" s="2" customFormat="1" ht="22.8" customHeight="1">
      <c r="A88" s="37"/>
      <c r="B88" s="38"/>
      <c r="C88" s="86" t="s">
        <v>117</v>
      </c>
      <c r="D88" s="37"/>
      <c r="E88" s="37"/>
      <c r="F88" s="37"/>
      <c r="G88" s="37"/>
      <c r="H88" s="37"/>
      <c r="I88" s="37"/>
      <c r="J88" s="146">
        <f>BK88</f>
        <v>0</v>
      </c>
      <c r="K88" s="37"/>
      <c r="L88" s="38"/>
      <c r="M88" s="82"/>
      <c r="N88" s="67"/>
      <c r="O88" s="83"/>
      <c r="P88" s="147">
        <f>P89</f>
        <v>0</v>
      </c>
      <c r="Q88" s="83"/>
      <c r="R88" s="147">
        <f>R89</f>
        <v>2448.2983330100005</v>
      </c>
      <c r="S88" s="83"/>
      <c r="T88" s="148">
        <f>T89</f>
        <v>451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8" t="s">
        <v>69</v>
      </c>
      <c r="AU88" s="18" t="s">
        <v>99</v>
      </c>
      <c r="BK88" s="149">
        <f>BK89</f>
        <v>0</v>
      </c>
    </row>
    <row r="89" s="12" customFormat="1" ht="25.92" customHeight="1">
      <c r="A89" s="12"/>
      <c r="B89" s="150"/>
      <c r="C89" s="12"/>
      <c r="D89" s="151" t="s">
        <v>69</v>
      </c>
      <c r="E89" s="152" t="s">
        <v>187</v>
      </c>
      <c r="F89" s="152" t="s">
        <v>188</v>
      </c>
      <c r="G89" s="12"/>
      <c r="H89" s="12"/>
      <c r="I89" s="153"/>
      <c r="J89" s="154">
        <f>BK89</f>
        <v>0</v>
      </c>
      <c r="K89" s="12"/>
      <c r="L89" s="150"/>
      <c r="M89" s="155"/>
      <c r="N89" s="156"/>
      <c r="O89" s="156"/>
      <c r="P89" s="157">
        <f>P90+P174+P187+P192+P244+P266+P269+P272</f>
        <v>0</v>
      </c>
      <c r="Q89" s="156"/>
      <c r="R89" s="157">
        <f>R90+R174+R187+R192+R244+R266+R269+R272</f>
        <v>2448.2983330100005</v>
      </c>
      <c r="S89" s="156"/>
      <c r="T89" s="158">
        <f>T90+T174+T187+T192+T244+T266+T269+T272</f>
        <v>451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1" t="s">
        <v>78</v>
      </c>
      <c r="AT89" s="159" t="s">
        <v>69</v>
      </c>
      <c r="AU89" s="159" t="s">
        <v>70</v>
      </c>
      <c r="AY89" s="151" t="s">
        <v>121</v>
      </c>
      <c r="BK89" s="160">
        <f>BK90+BK174+BK187+BK192+BK244+BK266+BK269+BK272</f>
        <v>0</v>
      </c>
    </row>
    <row r="90" s="12" customFormat="1" ht="22.8" customHeight="1">
      <c r="A90" s="12"/>
      <c r="B90" s="150"/>
      <c r="C90" s="12"/>
      <c r="D90" s="151" t="s">
        <v>69</v>
      </c>
      <c r="E90" s="161" t="s">
        <v>78</v>
      </c>
      <c r="F90" s="161" t="s">
        <v>189</v>
      </c>
      <c r="G90" s="12"/>
      <c r="H90" s="12"/>
      <c r="I90" s="153"/>
      <c r="J90" s="162">
        <f>BK90</f>
        <v>0</v>
      </c>
      <c r="K90" s="12"/>
      <c r="L90" s="150"/>
      <c r="M90" s="155"/>
      <c r="N90" s="156"/>
      <c r="O90" s="156"/>
      <c r="P90" s="157">
        <f>SUM(P91:P173)</f>
        <v>0</v>
      </c>
      <c r="Q90" s="156"/>
      <c r="R90" s="157">
        <f>SUM(R91:R173)</f>
        <v>10.027494000000001</v>
      </c>
      <c r="S90" s="156"/>
      <c r="T90" s="158">
        <f>SUM(T91:T173)</f>
        <v>51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1" t="s">
        <v>78</v>
      </c>
      <c r="AT90" s="159" t="s">
        <v>69</v>
      </c>
      <c r="AU90" s="159" t="s">
        <v>78</v>
      </c>
      <c r="AY90" s="151" t="s">
        <v>121</v>
      </c>
      <c r="BK90" s="160">
        <f>SUM(BK91:BK173)</f>
        <v>0</v>
      </c>
    </row>
    <row r="91" s="2" customFormat="1" ht="21.75" customHeight="1">
      <c r="A91" s="37"/>
      <c r="B91" s="163"/>
      <c r="C91" s="164" t="s">
        <v>78</v>
      </c>
      <c r="D91" s="164" t="s">
        <v>124</v>
      </c>
      <c r="E91" s="165" t="s">
        <v>190</v>
      </c>
      <c r="F91" s="166" t="s">
        <v>191</v>
      </c>
      <c r="G91" s="167" t="s">
        <v>192</v>
      </c>
      <c r="H91" s="168">
        <v>40</v>
      </c>
      <c r="I91" s="169"/>
      <c r="J91" s="170">
        <f>ROUND(I91*H91,2)</f>
        <v>0</v>
      </c>
      <c r="K91" s="166" t="s">
        <v>193</v>
      </c>
      <c r="L91" s="38"/>
      <c r="M91" s="171" t="s">
        <v>3</v>
      </c>
      <c r="N91" s="172" t="s">
        <v>41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146</v>
      </c>
      <c r="AT91" s="175" t="s">
        <v>124</v>
      </c>
      <c r="AU91" s="175" t="s">
        <v>80</v>
      </c>
      <c r="AY91" s="18" t="s">
        <v>121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78</v>
      </c>
      <c r="BK91" s="176">
        <f>ROUND(I91*H91,2)</f>
        <v>0</v>
      </c>
      <c r="BL91" s="18" t="s">
        <v>146</v>
      </c>
      <c r="BM91" s="175" t="s">
        <v>194</v>
      </c>
    </row>
    <row r="92" s="2" customFormat="1">
      <c r="A92" s="37"/>
      <c r="B92" s="38"/>
      <c r="C92" s="37"/>
      <c r="D92" s="177" t="s">
        <v>136</v>
      </c>
      <c r="E92" s="37"/>
      <c r="F92" s="182" t="s">
        <v>195</v>
      </c>
      <c r="G92" s="37"/>
      <c r="H92" s="37"/>
      <c r="I92" s="179"/>
      <c r="J92" s="37"/>
      <c r="K92" s="37"/>
      <c r="L92" s="38"/>
      <c r="M92" s="180"/>
      <c r="N92" s="181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136</v>
      </c>
      <c r="AU92" s="18" t="s">
        <v>80</v>
      </c>
    </row>
    <row r="93" s="2" customFormat="1" ht="16.5" customHeight="1">
      <c r="A93" s="37"/>
      <c r="B93" s="163"/>
      <c r="C93" s="164" t="s">
        <v>80</v>
      </c>
      <c r="D93" s="164" t="s">
        <v>124</v>
      </c>
      <c r="E93" s="165" t="s">
        <v>196</v>
      </c>
      <c r="F93" s="166" t="s">
        <v>197</v>
      </c>
      <c r="G93" s="167" t="s">
        <v>198</v>
      </c>
      <c r="H93" s="168">
        <v>3</v>
      </c>
      <c r="I93" s="169"/>
      <c r="J93" s="170">
        <f>ROUND(I93*H93,2)</f>
        <v>0</v>
      </c>
      <c r="K93" s="166" t="s">
        <v>193</v>
      </c>
      <c r="L93" s="38"/>
      <c r="M93" s="171" t="s">
        <v>3</v>
      </c>
      <c r="N93" s="172" t="s">
        <v>41</v>
      </c>
      <c r="O93" s="71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5" t="s">
        <v>146</v>
      </c>
      <c r="AT93" s="175" t="s">
        <v>124</v>
      </c>
      <c r="AU93" s="175" t="s">
        <v>80</v>
      </c>
      <c r="AY93" s="18" t="s">
        <v>121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8" t="s">
        <v>78</v>
      </c>
      <c r="BK93" s="176">
        <f>ROUND(I93*H93,2)</f>
        <v>0</v>
      </c>
      <c r="BL93" s="18" t="s">
        <v>146</v>
      </c>
      <c r="BM93" s="175" t="s">
        <v>199</v>
      </c>
    </row>
    <row r="94" s="2" customFormat="1">
      <c r="A94" s="37"/>
      <c r="B94" s="38"/>
      <c r="C94" s="37"/>
      <c r="D94" s="177" t="s">
        <v>136</v>
      </c>
      <c r="E94" s="37"/>
      <c r="F94" s="182" t="s">
        <v>200</v>
      </c>
      <c r="G94" s="37"/>
      <c r="H94" s="37"/>
      <c r="I94" s="179"/>
      <c r="J94" s="37"/>
      <c r="K94" s="37"/>
      <c r="L94" s="38"/>
      <c r="M94" s="180"/>
      <c r="N94" s="181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136</v>
      </c>
      <c r="AU94" s="18" t="s">
        <v>80</v>
      </c>
    </row>
    <row r="95" s="2" customFormat="1">
      <c r="A95" s="37"/>
      <c r="B95" s="38"/>
      <c r="C95" s="37"/>
      <c r="D95" s="177" t="s">
        <v>131</v>
      </c>
      <c r="E95" s="37"/>
      <c r="F95" s="178" t="s">
        <v>201</v>
      </c>
      <c r="G95" s="37"/>
      <c r="H95" s="37"/>
      <c r="I95" s="179"/>
      <c r="J95" s="37"/>
      <c r="K95" s="37"/>
      <c r="L95" s="38"/>
      <c r="M95" s="180"/>
      <c r="N95" s="181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131</v>
      </c>
      <c r="AU95" s="18" t="s">
        <v>80</v>
      </c>
    </row>
    <row r="96" s="2" customFormat="1" ht="16.5" customHeight="1">
      <c r="A96" s="37"/>
      <c r="B96" s="163"/>
      <c r="C96" s="164" t="s">
        <v>139</v>
      </c>
      <c r="D96" s="164" t="s">
        <v>124</v>
      </c>
      <c r="E96" s="165" t="s">
        <v>202</v>
      </c>
      <c r="F96" s="166" t="s">
        <v>203</v>
      </c>
      <c r="G96" s="167" t="s">
        <v>192</v>
      </c>
      <c r="H96" s="168">
        <v>100</v>
      </c>
      <c r="I96" s="169"/>
      <c r="J96" s="170">
        <f>ROUND(I96*H96,2)</f>
        <v>0</v>
      </c>
      <c r="K96" s="166" t="s">
        <v>193</v>
      </c>
      <c r="L96" s="38"/>
      <c r="M96" s="171" t="s">
        <v>3</v>
      </c>
      <c r="N96" s="172" t="s">
        <v>41</v>
      </c>
      <c r="O96" s="71"/>
      <c r="P96" s="173">
        <f>O96*H96</f>
        <v>0</v>
      </c>
      <c r="Q96" s="173">
        <v>0</v>
      </c>
      <c r="R96" s="173">
        <f>Q96*H96</f>
        <v>0</v>
      </c>
      <c r="S96" s="173">
        <v>0.28999999999999998</v>
      </c>
      <c r="T96" s="174">
        <f>S96*H96</f>
        <v>28.999999999999996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75" t="s">
        <v>146</v>
      </c>
      <c r="AT96" s="175" t="s">
        <v>124</v>
      </c>
      <c r="AU96" s="175" t="s">
        <v>80</v>
      </c>
      <c r="AY96" s="18" t="s">
        <v>121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8" t="s">
        <v>78</v>
      </c>
      <c r="BK96" s="176">
        <f>ROUND(I96*H96,2)</f>
        <v>0</v>
      </c>
      <c r="BL96" s="18" t="s">
        <v>146</v>
      </c>
      <c r="BM96" s="175" t="s">
        <v>204</v>
      </c>
    </row>
    <row r="97" s="2" customFormat="1">
      <c r="A97" s="37"/>
      <c r="B97" s="38"/>
      <c r="C97" s="37"/>
      <c r="D97" s="177" t="s">
        <v>136</v>
      </c>
      <c r="E97" s="37"/>
      <c r="F97" s="182" t="s">
        <v>205</v>
      </c>
      <c r="G97" s="37"/>
      <c r="H97" s="37"/>
      <c r="I97" s="179"/>
      <c r="J97" s="37"/>
      <c r="K97" s="37"/>
      <c r="L97" s="38"/>
      <c r="M97" s="180"/>
      <c r="N97" s="181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136</v>
      </c>
      <c r="AU97" s="18" t="s">
        <v>80</v>
      </c>
    </row>
    <row r="98" s="2" customFormat="1">
      <c r="A98" s="37"/>
      <c r="B98" s="38"/>
      <c r="C98" s="37"/>
      <c r="D98" s="177" t="s">
        <v>131</v>
      </c>
      <c r="E98" s="37"/>
      <c r="F98" s="178" t="s">
        <v>206</v>
      </c>
      <c r="G98" s="37"/>
      <c r="H98" s="37"/>
      <c r="I98" s="179"/>
      <c r="J98" s="37"/>
      <c r="K98" s="37"/>
      <c r="L98" s="38"/>
      <c r="M98" s="180"/>
      <c r="N98" s="181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131</v>
      </c>
      <c r="AU98" s="18" t="s">
        <v>80</v>
      </c>
    </row>
    <row r="99" s="2" customFormat="1" ht="16.5" customHeight="1">
      <c r="A99" s="37"/>
      <c r="B99" s="163"/>
      <c r="C99" s="164" t="s">
        <v>146</v>
      </c>
      <c r="D99" s="164" t="s">
        <v>124</v>
      </c>
      <c r="E99" s="165" t="s">
        <v>207</v>
      </c>
      <c r="F99" s="166" t="s">
        <v>208</v>
      </c>
      <c r="G99" s="167" t="s">
        <v>192</v>
      </c>
      <c r="H99" s="168">
        <v>100</v>
      </c>
      <c r="I99" s="169"/>
      <c r="J99" s="170">
        <f>ROUND(I99*H99,2)</f>
        <v>0</v>
      </c>
      <c r="K99" s="166" t="s">
        <v>193</v>
      </c>
      <c r="L99" s="38"/>
      <c r="M99" s="171" t="s">
        <v>3</v>
      </c>
      <c r="N99" s="172" t="s">
        <v>41</v>
      </c>
      <c r="O99" s="71"/>
      <c r="P99" s="173">
        <f>O99*H99</f>
        <v>0</v>
      </c>
      <c r="Q99" s="173">
        <v>0</v>
      </c>
      <c r="R99" s="173">
        <f>Q99*H99</f>
        <v>0</v>
      </c>
      <c r="S99" s="173">
        <v>0.22</v>
      </c>
      <c r="T99" s="174">
        <f>S99*H99</f>
        <v>22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5" t="s">
        <v>146</v>
      </c>
      <c r="AT99" s="175" t="s">
        <v>124</v>
      </c>
      <c r="AU99" s="175" t="s">
        <v>80</v>
      </c>
      <c r="AY99" s="18" t="s">
        <v>121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8" t="s">
        <v>78</v>
      </c>
      <c r="BK99" s="176">
        <f>ROUND(I99*H99,2)</f>
        <v>0</v>
      </c>
      <c r="BL99" s="18" t="s">
        <v>146</v>
      </c>
      <c r="BM99" s="175" t="s">
        <v>209</v>
      </c>
    </row>
    <row r="100" s="2" customFormat="1">
      <c r="A100" s="37"/>
      <c r="B100" s="38"/>
      <c r="C100" s="37"/>
      <c r="D100" s="177" t="s">
        <v>136</v>
      </c>
      <c r="E100" s="37"/>
      <c r="F100" s="182" t="s">
        <v>210</v>
      </c>
      <c r="G100" s="37"/>
      <c r="H100" s="37"/>
      <c r="I100" s="179"/>
      <c r="J100" s="37"/>
      <c r="K100" s="37"/>
      <c r="L100" s="38"/>
      <c r="M100" s="180"/>
      <c r="N100" s="181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136</v>
      </c>
      <c r="AU100" s="18" t="s">
        <v>80</v>
      </c>
    </row>
    <row r="101" s="2" customFormat="1">
      <c r="A101" s="37"/>
      <c r="B101" s="38"/>
      <c r="C101" s="37"/>
      <c r="D101" s="177" t="s">
        <v>131</v>
      </c>
      <c r="E101" s="37"/>
      <c r="F101" s="178" t="s">
        <v>206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131</v>
      </c>
      <c r="AU101" s="18" t="s">
        <v>80</v>
      </c>
    </row>
    <row r="102" s="2" customFormat="1" ht="16.5" customHeight="1">
      <c r="A102" s="37"/>
      <c r="B102" s="163"/>
      <c r="C102" s="164" t="s">
        <v>120</v>
      </c>
      <c r="D102" s="164" t="s">
        <v>124</v>
      </c>
      <c r="E102" s="165" t="s">
        <v>211</v>
      </c>
      <c r="F102" s="166" t="s">
        <v>212</v>
      </c>
      <c r="G102" s="167" t="s">
        <v>198</v>
      </c>
      <c r="H102" s="168">
        <v>946.5</v>
      </c>
      <c r="I102" s="169"/>
      <c r="J102" s="170">
        <f>ROUND(I102*H102,2)</f>
        <v>0</v>
      </c>
      <c r="K102" s="166" t="s">
        <v>193</v>
      </c>
      <c r="L102" s="38"/>
      <c r="M102" s="171" t="s">
        <v>3</v>
      </c>
      <c r="N102" s="172" t="s">
        <v>41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146</v>
      </c>
      <c r="AT102" s="175" t="s">
        <v>124</v>
      </c>
      <c r="AU102" s="175" t="s">
        <v>80</v>
      </c>
      <c r="AY102" s="18" t="s">
        <v>121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78</v>
      </c>
      <c r="BK102" s="176">
        <f>ROUND(I102*H102,2)</f>
        <v>0</v>
      </c>
      <c r="BL102" s="18" t="s">
        <v>146</v>
      </c>
      <c r="BM102" s="175" t="s">
        <v>213</v>
      </c>
    </row>
    <row r="103" s="2" customFormat="1">
      <c r="A103" s="37"/>
      <c r="B103" s="38"/>
      <c r="C103" s="37"/>
      <c r="D103" s="177" t="s">
        <v>136</v>
      </c>
      <c r="E103" s="37"/>
      <c r="F103" s="182" t="s">
        <v>214</v>
      </c>
      <c r="G103" s="37"/>
      <c r="H103" s="37"/>
      <c r="I103" s="179"/>
      <c r="J103" s="37"/>
      <c r="K103" s="37"/>
      <c r="L103" s="38"/>
      <c r="M103" s="180"/>
      <c r="N103" s="181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136</v>
      </c>
      <c r="AU103" s="18" t="s">
        <v>80</v>
      </c>
    </row>
    <row r="104" s="2" customFormat="1">
      <c r="A104" s="37"/>
      <c r="B104" s="38"/>
      <c r="C104" s="37"/>
      <c r="D104" s="177" t="s">
        <v>131</v>
      </c>
      <c r="E104" s="37"/>
      <c r="F104" s="178" t="s">
        <v>215</v>
      </c>
      <c r="G104" s="37"/>
      <c r="H104" s="37"/>
      <c r="I104" s="179"/>
      <c r="J104" s="37"/>
      <c r="K104" s="37"/>
      <c r="L104" s="38"/>
      <c r="M104" s="180"/>
      <c r="N104" s="181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131</v>
      </c>
      <c r="AU104" s="18" t="s">
        <v>80</v>
      </c>
    </row>
    <row r="105" s="13" customFormat="1">
      <c r="A105" s="13"/>
      <c r="B105" s="187"/>
      <c r="C105" s="13"/>
      <c r="D105" s="177" t="s">
        <v>216</v>
      </c>
      <c r="E105" s="188" t="s">
        <v>3</v>
      </c>
      <c r="F105" s="189" t="s">
        <v>217</v>
      </c>
      <c r="G105" s="13"/>
      <c r="H105" s="188" t="s">
        <v>3</v>
      </c>
      <c r="I105" s="190"/>
      <c r="J105" s="13"/>
      <c r="K105" s="13"/>
      <c r="L105" s="187"/>
      <c r="M105" s="191"/>
      <c r="N105" s="192"/>
      <c r="O105" s="192"/>
      <c r="P105" s="192"/>
      <c r="Q105" s="192"/>
      <c r="R105" s="192"/>
      <c r="S105" s="192"/>
      <c r="T105" s="19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8" t="s">
        <v>216</v>
      </c>
      <c r="AU105" s="188" t="s">
        <v>80</v>
      </c>
      <c r="AV105" s="13" t="s">
        <v>78</v>
      </c>
      <c r="AW105" s="13" t="s">
        <v>32</v>
      </c>
      <c r="AX105" s="13" t="s">
        <v>70</v>
      </c>
      <c r="AY105" s="188" t="s">
        <v>121</v>
      </c>
    </row>
    <row r="106" s="14" customFormat="1">
      <c r="A106" s="14"/>
      <c r="B106" s="194"/>
      <c r="C106" s="14"/>
      <c r="D106" s="177" t="s">
        <v>216</v>
      </c>
      <c r="E106" s="195" t="s">
        <v>3</v>
      </c>
      <c r="F106" s="196" t="s">
        <v>218</v>
      </c>
      <c r="G106" s="14"/>
      <c r="H106" s="197">
        <v>946.5</v>
      </c>
      <c r="I106" s="198"/>
      <c r="J106" s="14"/>
      <c r="K106" s="14"/>
      <c r="L106" s="194"/>
      <c r="M106" s="199"/>
      <c r="N106" s="200"/>
      <c r="O106" s="200"/>
      <c r="P106" s="200"/>
      <c r="Q106" s="200"/>
      <c r="R106" s="200"/>
      <c r="S106" s="200"/>
      <c r="T106" s="20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95" t="s">
        <v>216</v>
      </c>
      <c r="AU106" s="195" t="s">
        <v>80</v>
      </c>
      <c r="AV106" s="14" t="s">
        <v>80</v>
      </c>
      <c r="AW106" s="14" t="s">
        <v>32</v>
      </c>
      <c r="AX106" s="14" t="s">
        <v>78</v>
      </c>
      <c r="AY106" s="195" t="s">
        <v>121</v>
      </c>
    </row>
    <row r="107" s="2" customFormat="1" ht="16.5" customHeight="1">
      <c r="A107" s="37"/>
      <c r="B107" s="163"/>
      <c r="C107" s="164" t="s">
        <v>154</v>
      </c>
      <c r="D107" s="164" t="s">
        <v>124</v>
      </c>
      <c r="E107" s="165" t="s">
        <v>219</v>
      </c>
      <c r="F107" s="166" t="s">
        <v>220</v>
      </c>
      <c r="G107" s="167" t="s">
        <v>198</v>
      </c>
      <c r="H107" s="168">
        <v>946.5</v>
      </c>
      <c r="I107" s="169"/>
      <c r="J107" s="170">
        <f>ROUND(I107*H107,2)</f>
        <v>0</v>
      </c>
      <c r="K107" s="166" t="s">
        <v>3</v>
      </c>
      <c r="L107" s="38"/>
      <c r="M107" s="171" t="s">
        <v>3</v>
      </c>
      <c r="N107" s="172" t="s">
        <v>41</v>
      </c>
      <c r="O107" s="71"/>
      <c r="P107" s="173">
        <f>O107*H107</f>
        <v>0</v>
      </c>
      <c r="Q107" s="173">
        <v>0</v>
      </c>
      <c r="R107" s="173">
        <f>Q107*H107</f>
        <v>0</v>
      </c>
      <c r="S107" s="173">
        <v>0</v>
      </c>
      <c r="T107" s="17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75" t="s">
        <v>146</v>
      </c>
      <c r="AT107" s="175" t="s">
        <v>124</v>
      </c>
      <c r="AU107" s="175" t="s">
        <v>80</v>
      </c>
      <c r="AY107" s="18" t="s">
        <v>121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18" t="s">
        <v>78</v>
      </c>
      <c r="BK107" s="176">
        <f>ROUND(I107*H107,2)</f>
        <v>0</v>
      </c>
      <c r="BL107" s="18" t="s">
        <v>146</v>
      </c>
      <c r="BM107" s="175" t="s">
        <v>221</v>
      </c>
    </row>
    <row r="108" s="2" customFormat="1">
      <c r="A108" s="37"/>
      <c r="B108" s="38"/>
      <c r="C108" s="37"/>
      <c r="D108" s="177" t="s">
        <v>136</v>
      </c>
      <c r="E108" s="37"/>
      <c r="F108" s="182" t="s">
        <v>222</v>
      </c>
      <c r="G108" s="37"/>
      <c r="H108" s="37"/>
      <c r="I108" s="179"/>
      <c r="J108" s="37"/>
      <c r="K108" s="37"/>
      <c r="L108" s="38"/>
      <c r="M108" s="180"/>
      <c r="N108" s="181"/>
      <c r="O108" s="71"/>
      <c r="P108" s="71"/>
      <c r="Q108" s="71"/>
      <c r="R108" s="71"/>
      <c r="S108" s="71"/>
      <c r="T108" s="72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8" t="s">
        <v>136</v>
      </c>
      <c r="AU108" s="18" t="s">
        <v>80</v>
      </c>
    </row>
    <row r="109" s="14" customFormat="1">
      <c r="A109" s="14"/>
      <c r="B109" s="194"/>
      <c r="C109" s="14"/>
      <c r="D109" s="177" t="s">
        <v>216</v>
      </c>
      <c r="E109" s="195" t="s">
        <v>3</v>
      </c>
      <c r="F109" s="196" t="s">
        <v>223</v>
      </c>
      <c r="G109" s="14"/>
      <c r="H109" s="197">
        <v>946.5</v>
      </c>
      <c r="I109" s="198"/>
      <c r="J109" s="14"/>
      <c r="K109" s="14"/>
      <c r="L109" s="194"/>
      <c r="M109" s="199"/>
      <c r="N109" s="200"/>
      <c r="O109" s="200"/>
      <c r="P109" s="200"/>
      <c r="Q109" s="200"/>
      <c r="R109" s="200"/>
      <c r="S109" s="200"/>
      <c r="T109" s="20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5" t="s">
        <v>216</v>
      </c>
      <c r="AU109" s="195" t="s">
        <v>80</v>
      </c>
      <c r="AV109" s="14" t="s">
        <v>80</v>
      </c>
      <c r="AW109" s="14" t="s">
        <v>32</v>
      </c>
      <c r="AX109" s="14" t="s">
        <v>78</v>
      </c>
      <c r="AY109" s="195" t="s">
        <v>121</v>
      </c>
    </row>
    <row r="110" s="2" customFormat="1" ht="16.5" customHeight="1">
      <c r="A110" s="37"/>
      <c r="B110" s="163"/>
      <c r="C110" s="164" t="s">
        <v>159</v>
      </c>
      <c r="D110" s="164" t="s">
        <v>124</v>
      </c>
      <c r="E110" s="165" t="s">
        <v>224</v>
      </c>
      <c r="F110" s="166" t="s">
        <v>225</v>
      </c>
      <c r="G110" s="167" t="s">
        <v>198</v>
      </c>
      <c r="H110" s="168">
        <v>413.58999999999998</v>
      </c>
      <c r="I110" s="169"/>
      <c r="J110" s="170">
        <f>ROUND(I110*H110,2)</f>
        <v>0</v>
      </c>
      <c r="K110" s="166" t="s">
        <v>193</v>
      </c>
      <c r="L110" s="38"/>
      <c r="M110" s="171" t="s">
        <v>3</v>
      </c>
      <c r="N110" s="172" t="s">
        <v>41</v>
      </c>
      <c r="O110" s="71"/>
      <c r="P110" s="173">
        <f>O110*H110</f>
        <v>0</v>
      </c>
      <c r="Q110" s="173">
        <v>0</v>
      </c>
      <c r="R110" s="173">
        <f>Q110*H110</f>
        <v>0</v>
      </c>
      <c r="S110" s="173">
        <v>0</v>
      </c>
      <c r="T110" s="17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5" t="s">
        <v>146</v>
      </c>
      <c r="AT110" s="175" t="s">
        <v>124</v>
      </c>
      <c r="AU110" s="175" t="s">
        <v>80</v>
      </c>
      <c r="AY110" s="18" t="s">
        <v>121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8" t="s">
        <v>78</v>
      </c>
      <c r="BK110" s="176">
        <f>ROUND(I110*H110,2)</f>
        <v>0</v>
      </c>
      <c r="BL110" s="18" t="s">
        <v>146</v>
      </c>
      <c r="BM110" s="175" t="s">
        <v>226</v>
      </c>
    </row>
    <row r="111" s="2" customFormat="1">
      <c r="A111" s="37"/>
      <c r="B111" s="38"/>
      <c r="C111" s="37"/>
      <c r="D111" s="177" t="s">
        <v>136</v>
      </c>
      <c r="E111" s="37"/>
      <c r="F111" s="182" t="s">
        <v>227</v>
      </c>
      <c r="G111" s="37"/>
      <c r="H111" s="37"/>
      <c r="I111" s="179"/>
      <c r="J111" s="37"/>
      <c r="K111" s="37"/>
      <c r="L111" s="38"/>
      <c r="M111" s="180"/>
      <c r="N111" s="181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136</v>
      </c>
      <c r="AU111" s="18" t="s">
        <v>80</v>
      </c>
    </row>
    <row r="112" s="2" customFormat="1">
      <c r="A112" s="37"/>
      <c r="B112" s="38"/>
      <c r="C112" s="37"/>
      <c r="D112" s="177" t="s">
        <v>131</v>
      </c>
      <c r="E112" s="37"/>
      <c r="F112" s="178" t="s">
        <v>228</v>
      </c>
      <c r="G112" s="37"/>
      <c r="H112" s="37"/>
      <c r="I112" s="179"/>
      <c r="J112" s="37"/>
      <c r="K112" s="37"/>
      <c r="L112" s="38"/>
      <c r="M112" s="180"/>
      <c r="N112" s="181"/>
      <c r="O112" s="71"/>
      <c r="P112" s="71"/>
      <c r="Q112" s="71"/>
      <c r="R112" s="71"/>
      <c r="S112" s="71"/>
      <c r="T112" s="72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8" t="s">
        <v>131</v>
      </c>
      <c r="AU112" s="18" t="s">
        <v>80</v>
      </c>
    </row>
    <row r="113" s="14" customFormat="1">
      <c r="A113" s="14"/>
      <c r="B113" s="194"/>
      <c r="C113" s="14"/>
      <c r="D113" s="177" t="s">
        <v>216</v>
      </c>
      <c r="E113" s="195" t="s">
        <v>3</v>
      </c>
      <c r="F113" s="196" t="s">
        <v>229</v>
      </c>
      <c r="G113" s="14"/>
      <c r="H113" s="197">
        <v>413.58999999999998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216</v>
      </c>
      <c r="AU113" s="195" t="s">
        <v>80</v>
      </c>
      <c r="AV113" s="14" t="s">
        <v>80</v>
      </c>
      <c r="AW113" s="14" t="s">
        <v>32</v>
      </c>
      <c r="AX113" s="14" t="s">
        <v>78</v>
      </c>
      <c r="AY113" s="195" t="s">
        <v>121</v>
      </c>
    </row>
    <row r="114" s="2" customFormat="1" ht="16.5" customHeight="1">
      <c r="A114" s="37"/>
      <c r="B114" s="163"/>
      <c r="C114" s="164" t="s">
        <v>164</v>
      </c>
      <c r="D114" s="164" t="s">
        <v>124</v>
      </c>
      <c r="E114" s="165" t="s">
        <v>230</v>
      </c>
      <c r="F114" s="166" t="s">
        <v>231</v>
      </c>
      <c r="G114" s="167" t="s">
        <v>198</v>
      </c>
      <c r="H114" s="168">
        <v>137.863</v>
      </c>
      <c r="I114" s="169"/>
      <c r="J114" s="170">
        <f>ROUND(I114*H114,2)</f>
        <v>0</v>
      </c>
      <c r="K114" s="166" t="s">
        <v>193</v>
      </c>
      <c r="L114" s="38"/>
      <c r="M114" s="171" t="s">
        <v>3</v>
      </c>
      <c r="N114" s="172" t="s">
        <v>41</v>
      </c>
      <c r="O114" s="71"/>
      <c r="P114" s="173">
        <f>O114*H114</f>
        <v>0</v>
      </c>
      <c r="Q114" s="173">
        <v>0</v>
      </c>
      <c r="R114" s="173">
        <f>Q114*H114</f>
        <v>0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146</v>
      </c>
      <c r="AT114" s="175" t="s">
        <v>124</v>
      </c>
      <c r="AU114" s="175" t="s">
        <v>80</v>
      </c>
      <c r="AY114" s="18" t="s">
        <v>121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78</v>
      </c>
      <c r="BK114" s="176">
        <f>ROUND(I114*H114,2)</f>
        <v>0</v>
      </c>
      <c r="BL114" s="18" t="s">
        <v>146</v>
      </c>
      <c r="BM114" s="175" t="s">
        <v>232</v>
      </c>
    </row>
    <row r="115" s="2" customFormat="1">
      <c r="A115" s="37"/>
      <c r="B115" s="38"/>
      <c r="C115" s="37"/>
      <c r="D115" s="177" t="s">
        <v>136</v>
      </c>
      <c r="E115" s="37"/>
      <c r="F115" s="182" t="s">
        <v>233</v>
      </c>
      <c r="G115" s="37"/>
      <c r="H115" s="37"/>
      <c r="I115" s="179"/>
      <c r="J115" s="37"/>
      <c r="K115" s="37"/>
      <c r="L115" s="38"/>
      <c r="M115" s="180"/>
      <c r="N115" s="181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136</v>
      </c>
      <c r="AU115" s="18" t="s">
        <v>80</v>
      </c>
    </row>
    <row r="116" s="13" customFormat="1">
      <c r="A116" s="13"/>
      <c r="B116" s="187"/>
      <c r="C116" s="13"/>
      <c r="D116" s="177" t="s">
        <v>216</v>
      </c>
      <c r="E116" s="188" t="s">
        <v>3</v>
      </c>
      <c r="F116" s="189" t="s">
        <v>234</v>
      </c>
      <c r="G116" s="13"/>
      <c r="H116" s="188" t="s">
        <v>3</v>
      </c>
      <c r="I116" s="190"/>
      <c r="J116" s="13"/>
      <c r="K116" s="13"/>
      <c r="L116" s="187"/>
      <c r="M116" s="191"/>
      <c r="N116" s="192"/>
      <c r="O116" s="192"/>
      <c r="P116" s="192"/>
      <c r="Q116" s="192"/>
      <c r="R116" s="192"/>
      <c r="S116" s="192"/>
      <c r="T116" s="19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8" t="s">
        <v>216</v>
      </c>
      <c r="AU116" s="188" t="s">
        <v>80</v>
      </c>
      <c r="AV116" s="13" t="s">
        <v>78</v>
      </c>
      <c r="AW116" s="13" t="s">
        <v>32</v>
      </c>
      <c r="AX116" s="13" t="s">
        <v>70</v>
      </c>
      <c r="AY116" s="188" t="s">
        <v>121</v>
      </c>
    </row>
    <row r="117" s="14" customFormat="1">
      <c r="A117" s="14"/>
      <c r="B117" s="194"/>
      <c r="C117" s="14"/>
      <c r="D117" s="177" t="s">
        <v>216</v>
      </c>
      <c r="E117" s="195" t="s">
        <v>3</v>
      </c>
      <c r="F117" s="196" t="s">
        <v>235</v>
      </c>
      <c r="G117" s="14"/>
      <c r="H117" s="197">
        <v>137.863</v>
      </c>
      <c r="I117" s="198"/>
      <c r="J117" s="14"/>
      <c r="K117" s="14"/>
      <c r="L117" s="194"/>
      <c r="M117" s="199"/>
      <c r="N117" s="200"/>
      <c r="O117" s="200"/>
      <c r="P117" s="200"/>
      <c r="Q117" s="200"/>
      <c r="R117" s="200"/>
      <c r="S117" s="200"/>
      <c r="T117" s="20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5" t="s">
        <v>216</v>
      </c>
      <c r="AU117" s="195" t="s">
        <v>80</v>
      </c>
      <c r="AV117" s="14" t="s">
        <v>80</v>
      </c>
      <c r="AW117" s="14" t="s">
        <v>32</v>
      </c>
      <c r="AX117" s="14" t="s">
        <v>78</v>
      </c>
      <c r="AY117" s="195" t="s">
        <v>121</v>
      </c>
    </row>
    <row r="118" s="2" customFormat="1" ht="16.5" customHeight="1">
      <c r="A118" s="37"/>
      <c r="B118" s="163"/>
      <c r="C118" s="164" t="s">
        <v>170</v>
      </c>
      <c r="D118" s="164" t="s">
        <v>124</v>
      </c>
      <c r="E118" s="165" t="s">
        <v>236</v>
      </c>
      <c r="F118" s="166" t="s">
        <v>237</v>
      </c>
      <c r="G118" s="167" t="s">
        <v>198</v>
      </c>
      <c r="H118" s="168">
        <v>106</v>
      </c>
      <c r="I118" s="169"/>
      <c r="J118" s="170">
        <f>ROUND(I118*H118,2)</f>
        <v>0</v>
      </c>
      <c r="K118" s="166" t="s">
        <v>193</v>
      </c>
      <c r="L118" s="38"/>
      <c r="M118" s="171" t="s">
        <v>3</v>
      </c>
      <c r="N118" s="172" t="s">
        <v>41</v>
      </c>
      <c r="O118" s="71"/>
      <c r="P118" s="173">
        <f>O118*H118</f>
        <v>0</v>
      </c>
      <c r="Q118" s="173">
        <v>0</v>
      </c>
      <c r="R118" s="173">
        <f>Q118*H118</f>
        <v>0</v>
      </c>
      <c r="S118" s="173">
        <v>0</v>
      </c>
      <c r="T118" s="17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75" t="s">
        <v>146</v>
      </c>
      <c r="AT118" s="175" t="s">
        <v>124</v>
      </c>
      <c r="AU118" s="175" t="s">
        <v>80</v>
      </c>
      <c r="AY118" s="18" t="s">
        <v>121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8" t="s">
        <v>78</v>
      </c>
      <c r="BK118" s="176">
        <f>ROUND(I118*H118,2)</f>
        <v>0</v>
      </c>
      <c r="BL118" s="18" t="s">
        <v>146</v>
      </c>
      <c r="BM118" s="175" t="s">
        <v>238</v>
      </c>
    </row>
    <row r="119" s="2" customFormat="1">
      <c r="A119" s="37"/>
      <c r="B119" s="38"/>
      <c r="C119" s="37"/>
      <c r="D119" s="177" t="s">
        <v>136</v>
      </c>
      <c r="E119" s="37"/>
      <c r="F119" s="182" t="s">
        <v>239</v>
      </c>
      <c r="G119" s="37"/>
      <c r="H119" s="37"/>
      <c r="I119" s="179"/>
      <c r="J119" s="37"/>
      <c r="K119" s="37"/>
      <c r="L119" s="38"/>
      <c r="M119" s="180"/>
      <c r="N119" s="181"/>
      <c r="O119" s="71"/>
      <c r="P119" s="71"/>
      <c r="Q119" s="71"/>
      <c r="R119" s="71"/>
      <c r="S119" s="71"/>
      <c r="T119" s="72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136</v>
      </c>
      <c r="AU119" s="18" t="s">
        <v>80</v>
      </c>
    </row>
    <row r="120" s="13" customFormat="1">
      <c r="A120" s="13"/>
      <c r="B120" s="187"/>
      <c r="C120" s="13"/>
      <c r="D120" s="177" t="s">
        <v>216</v>
      </c>
      <c r="E120" s="188" t="s">
        <v>3</v>
      </c>
      <c r="F120" s="189" t="s">
        <v>240</v>
      </c>
      <c r="G120" s="13"/>
      <c r="H120" s="188" t="s">
        <v>3</v>
      </c>
      <c r="I120" s="190"/>
      <c r="J120" s="13"/>
      <c r="K120" s="13"/>
      <c r="L120" s="187"/>
      <c r="M120" s="191"/>
      <c r="N120" s="192"/>
      <c r="O120" s="192"/>
      <c r="P120" s="192"/>
      <c r="Q120" s="192"/>
      <c r="R120" s="192"/>
      <c r="S120" s="192"/>
      <c r="T120" s="19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8" t="s">
        <v>216</v>
      </c>
      <c r="AU120" s="188" t="s">
        <v>80</v>
      </c>
      <c r="AV120" s="13" t="s">
        <v>78</v>
      </c>
      <c r="AW120" s="13" t="s">
        <v>32</v>
      </c>
      <c r="AX120" s="13" t="s">
        <v>70</v>
      </c>
      <c r="AY120" s="188" t="s">
        <v>121</v>
      </c>
    </row>
    <row r="121" s="13" customFormat="1">
      <c r="A121" s="13"/>
      <c r="B121" s="187"/>
      <c r="C121" s="13"/>
      <c r="D121" s="177" t="s">
        <v>216</v>
      </c>
      <c r="E121" s="188" t="s">
        <v>3</v>
      </c>
      <c r="F121" s="189" t="s">
        <v>241</v>
      </c>
      <c r="G121" s="13"/>
      <c r="H121" s="188" t="s">
        <v>3</v>
      </c>
      <c r="I121" s="190"/>
      <c r="J121" s="13"/>
      <c r="K121" s="13"/>
      <c r="L121" s="187"/>
      <c r="M121" s="191"/>
      <c r="N121" s="192"/>
      <c r="O121" s="192"/>
      <c r="P121" s="192"/>
      <c r="Q121" s="192"/>
      <c r="R121" s="192"/>
      <c r="S121" s="192"/>
      <c r="T121" s="19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8" t="s">
        <v>216</v>
      </c>
      <c r="AU121" s="188" t="s">
        <v>80</v>
      </c>
      <c r="AV121" s="13" t="s">
        <v>78</v>
      </c>
      <c r="AW121" s="13" t="s">
        <v>32</v>
      </c>
      <c r="AX121" s="13" t="s">
        <v>70</v>
      </c>
      <c r="AY121" s="188" t="s">
        <v>121</v>
      </c>
    </row>
    <row r="122" s="14" customFormat="1">
      <c r="A122" s="14"/>
      <c r="B122" s="194"/>
      <c r="C122" s="14"/>
      <c r="D122" s="177" t="s">
        <v>216</v>
      </c>
      <c r="E122" s="195" t="s">
        <v>3</v>
      </c>
      <c r="F122" s="196" t="s">
        <v>242</v>
      </c>
      <c r="G122" s="14"/>
      <c r="H122" s="197">
        <v>106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216</v>
      </c>
      <c r="AU122" s="195" t="s">
        <v>80</v>
      </c>
      <c r="AV122" s="14" t="s">
        <v>80</v>
      </c>
      <c r="AW122" s="14" t="s">
        <v>32</v>
      </c>
      <c r="AX122" s="14" t="s">
        <v>78</v>
      </c>
      <c r="AY122" s="195" t="s">
        <v>121</v>
      </c>
    </row>
    <row r="123" s="2" customFormat="1" ht="16.5" customHeight="1">
      <c r="A123" s="37"/>
      <c r="B123" s="163"/>
      <c r="C123" s="164" t="s">
        <v>243</v>
      </c>
      <c r="D123" s="164" t="s">
        <v>124</v>
      </c>
      <c r="E123" s="165" t="s">
        <v>244</v>
      </c>
      <c r="F123" s="166" t="s">
        <v>245</v>
      </c>
      <c r="G123" s="167" t="s">
        <v>198</v>
      </c>
      <c r="H123" s="168">
        <v>35.332999999999998</v>
      </c>
      <c r="I123" s="169"/>
      <c r="J123" s="170">
        <f>ROUND(I123*H123,2)</f>
        <v>0</v>
      </c>
      <c r="K123" s="166" t="s">
        <v>193</v>
      </c>
      <c r="L123" s="38"/>
      <c r="M123" s="171" t="s">
        <v>3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146</v>
      </c>
      <c r="AT123" s="175" t="s">
        <v>124</v>
      </c>
      <c r="AU123" s="175" t="s">
        <v>80</v>
      </c>
      <c r="AY123" s="18" t="s">
        <v>121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78</v>
      </c>
      <c r="BK123" s="176">
        <f>ROUND(I123*H123,2)</f>
        <v>0</v>
      </c>
      <c r="BL123" s="18" t="s">
        <v>146</v>
      </c>
      <c r="BM123" s="175" t="s">
        <v>246</v>
      </c>
    </row>
    <row r="124" s="2" customFormat="1">
      <c r="A124" s="37"/>
      <c r="B124" s="38"/>
      <c r="C124" s="37"/>
      <c r="D124" s="177" t="s">
        <v>136</v>
      </c>
      <c r="E124" s="37"/>
      <c r="F124" s="182" t="s">
        <v>247</v>
      </c>
      <c r="G124" s="37"/>
      <c r="H124" s="37"/>
      <c r="I124" s="179"/>
      <c r="J124" s="37"/>
      <c r="K124" s="37"/>
      <c r="L124" s="38"/>
      <c r="M124" s="180"/>
      <c r="N124" s="181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136</v>
      </c>
      <c r="AU124" s="18" t="s">
        <v>80</v>
      </c>
    </row>
    <row r="125" s="13" customFormat="1">
      <c r="A125" s="13"/>
      <c r="B125" s="187"/>
      <c r="C125" s="13"/>
      <c r="D125" s="177" t="s">
        <v>216</v>
      </c>
      <c r="E125" s="188" t="s">
        <v>3</v>
      </c>
      <c r="F125" s="189" t="s">
        <v>248</v>
      </c>
      <c r="G125" s="13"/>
      <c r="H125" s="188" t="s">
        <v>3</v>
      </c>
      <c r="I125" s="190"/>
      <c r="J125" s="13"/>
      <c r="K125" s="13"/>
      <c r="L125" s="187"/>
      <c r="M125" s="191"/>
      <c r="N125" s="192"/>
      <c r="O125" s="192"/>
      <c r="P125" s="192"/>
      <c r="Q125" s="192"/>
      <c r="R125" s="192"/>
      <c r="S125" s="192"/>
      <c r="T125" s="19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8" t="s">
        <v>216</v>
      </c>
      <c r="AU125" s="188" t="s">
        <v>80</v>
      </c>
      <c r="AV125" s="13" t="s">
        <v>78</v>
      </c>
      <c r="AW125" s="13" t="s">
        <v>32</v>
      </c>
      <c r="AX125" s="13" t="s">
        <v>70</v>
      </c>
      <c r="AY125" s="188" t="s">
        <v>121</v>
      </c>
    </row>
    <row r="126" s="14" customFormat="1">
      <c r="A126" s="14"/>
      <c r="B126" s="194"/>
      <c r="C126" s="14"/>
      <c r="D126" s="177" t="s">
        <v>216</v>
      </c>
      <c r="E126" s="195" t="s">
        <v>3</v>
      </c>
      <c r="F126" s="196" t="s">
        <v>249</v>
      </c>
      <c r="G126" s="14"/>
      <c r="H126" s="197">
        <v>35.332999999999998</v>
      </c>
      <c r="I126" s="198"/>
      <c r="J126" s="14"/>
      <c r="K126" s="14"/>
      <c r="L126" s="194"/>
      <c r="M126" s="199"/>
      <c r="N126" s="200"/>
      <c r="O126" s="200"/>
      <c r="P126" s="200"/>
      <c r="Q126" s="200"/>
      <c r="R126" s="200"/>
      <c r="S126" s="200"/>
      <c r="T126" s="20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5" t="s">
        <v>216</v>
      </c>
      <c r="AU126" s="195" t="s">
        <v>80</v>
      </c>
      <c r="AV126" s="14" t="s">
        <v>80</v>
      </c>
      <c r="AW126" s="14" t="s">
        <v>32</v>
      </c>
      <c r="AX126" s="14" t="s">
        <v>78</v>
      </c>
      <c r="AY126" s="195" t="s">
        <v>121</v>
      </c>
    </row>
    <row r="127" s="2" customFormat="1" ht="16.5" customHeight="1">
      <c r="A127" s="37"/>
      <c r="B127" s="163"/>
      <c r="C127" s="164" t="s">
        <v>250</v>
      </c>
      <c r="D127" s="164" t="s">
        <v>124</v>
      </c>
      <c r="E127" s="165" t="s">
        <v>251</v>
      </c>
      <c r="F127" s="166" t="s">
        <v>252</v>
      </c>
      <c r="G127" s="167" t="s">
        <v>198</v>
      </c>
      <c r="H127" s="168">
        <v>24.199999999999999</v>
      </c>
      <c r="I127" s="169"/>
      <c r="J127" s="170">
        <f>ROUND(I127*H127,2)</f>
        <v>0</v>
      </c>
      <c r="K127" s="166" t="s">
        <v>193</v>
      </c>
      <c r="L127" s="38"/>
      <c r="M127" s="171" t="s">
        <v>3</v>
      </c>
      <c r="N127" s="172" t="s">
        <v>41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5" t="s">
        <v>146</v>
      </c>
      <c r="AT127" s="175" t="s">
        <v>124</v>
      </c>
      <c r="AU127" s="175" t="s">
        <v>80</v>
      </c>
      <c r="AY127" s="18" t="s">
        <v>121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8" t="s">
        <v>78</v>
      </c>
      <c r="BK127" s="176">
        <f>ROUND(I127*H127,2)</f>
        <v>0</v>
      </c>
      <c r="BL127" s="18" t="s">
        <v>146</v>
      </c>
      <c r="BM127" s="175" t="s">
        <v>253</v>
      </c>
    </row>
    <row r="128" s="2" customFormat="1">
      <c r="A128" s="37"/>
      <c r="B128" s="38"/>
      <c r="C128" s="37"/>
      <c r="D128" s="177" t="s">
        <v>136</v>
      </c>
      <c r="E128" s="37"/>
      <c r="F128" s="182" t="s">
        <v>254</v>
      </c>
      <c r="G128" s="37"/>
      <c r="H128" s="37"/>
      <c r="I128" s="179"/>
      <c r="J128" s="37"/>
      <c r="K128" s="37"/>
      <c r="L128" s="38"/>
      <c r="M128" s="180"/>
      <c r="N128" s="181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136</v>
      </c>
      <c r="AU128" s="18" t="s">
        <v>80</v>
      </c>
    </row>
    <row r="129" s="13" customFormat="1">
      <c r="A129" s="13"/>
      <c r="B129" s="187"/>
      <c r="C129" s="13"/>
      <c r="D129" s="177" t="s">
        <v>216</v>
      </c>
      <c r="E129" s="188" t="s">
        <v>3</v>
      </c>
      <c r="F129" s="189" t="s">
        <v>255</v>
      </c>
      <c r="G129" s="13"/>
      <c r="H129" s="188" t="s">
        <v>3</v>
      </c>
      <c r="I129" s="190"/>
      <c r="J129" s="13"/>
      <c r="K129" s="13"/>
      <c r="L129" s="187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216</v>
      </c>
      <c r="AU129" s="188" t="s">
        <v>80</v>
      </c>
      <c r="AV129" s="13" t="s">
        <v>78</v>
      </c>
      <c r="AW129" s="13" t="s">
        <v>32</v>
      </c>
      <c r="AX129" s="13" t="s">
        <v>70</v>
      </c>
      <c r="AY129" s="188" t="s">
        <v>121</v>
      </c>
    </row>
    <row r="130" s="14" customFormat="1">
      <c r="A130" s="14"/>
      <c r="B130" s="194"/>
      <c r="C130" s="14"/>
      <c r="D130" s="177" t="s">
        <v>216</v>
      </c>
      <c r="E130" s="195" t="s">
        <v>3</v>
      </c>
      <c r="F130" s="196" t="s">
        <v>256</v>
      </c>
      <c r="G130" s="14"/>
      <c r="H130" s="197">
        <v>24.199999999999999</v>
      </c>
      <c r="I130" s="198"/>
      <c r="J130" s="14"/>
      <c r="K130" s="14"/>
      <c r="L130" s="194"/>
      <c r="M130" s="199"/>
      <c r="N130" s="200"/>
      <c r="O130" s="200"/>
      <c r="P130" s="200"/>
      <c r="Q130" s="200"/>
      <c r="R130" s="200"/>
      <c r="S130" s="200"/>
      <c r="T130" s="20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5" t="s">
        <v>216</v>
      </c>
      <c r="AU130" s="195" t="s">
        <v>80</v>
      </c>
      <c r="AV130" s="14" t="s">
        <v>80</v>
      </c>
      <c r="AW130" s="14" t="s">
        <v>32</v>
      </c>
      <c r="AX130" s="14" t="s">
        <v>78</v>
      </c>
      <c r="AY130" s="195" t="s">
        <v>121</v>
      </c>
    </row>
    <row r="131" s="2" customFormat="1" ht="16.5" customHeight="1">
      <c r="A131" s="37"/>
      <c r="B131" s="163"/>
      <c r="C131" s="164" t="s">
        <v>257</v>
      </c>
      <c r="D131" s="164" t="s">
        <v>124</v>
      </c>
      <c r="E131" s="165" t="s">
        <v>258</v>
      </c>
      <c r="F131" s="166" t="s">
        <v>259</v>
      </c>
      <c r="G131" s="167" t="s">
        <v>198</v>
      </c>
      <c r="H131" s="168">
        <v>8.0670000000000002</v>
      </c>
      <c r="I131" s="169"/>
      <c r="J131" s="170">
        <f>ROUND(I131*H131,2)</f>
        <v>0</v>
      </c>
      <c r="K131" s="166" t="s">
        <v>193</v>
      </c>
      <c r="L131" s="38"/>
      <c r="M131" s="171" t="s">
        <v>3</v>
      </c>
      <c r="N131" s="172" t="s">
        <v>41</v>
      </c>
      <c r="O131" s="71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5" t="s">
        <v>146</v>
      </c>
      <c r="AT131" s="175" t="s">
        <v>124</v>
      </c>
      <c r="AU131" s="175" t="s">
        <v>80</v>
      </c>
      <c r="AY131" s="18" t="s">
        <v>121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8" t="s">
        <v>78</v>
      </c>
      <c r="BK131" s="176">
        <f>ROUND(I131*H131,2)</f>
        <v>0</v>
      </c>
      <c r="BL131" s="18" t="s">
        <v>146</v>
      </c>
      <c r="BM131" s="175" t="s">
        <v>260</v>
      </c>
    </row>
    <row r="132" s="2" customFormat="1">
      <c r="A132" s="37"/>
      <c r="B132" s="38"/>
      <c r="C132" s="37"/>
      <c r="D132" s="177" t="s">
        <v>136</v>
      </c>
      <c r="E132" s="37"/>
      <c r="F132" s="182" t="s">
        <v>261</v>
      </c>
      <c r="G132" s="37"/>
      <c r="H132" s="37"/>
      <c r="I132" s="179"/>
      <c r="J132" s="37"/>
      <c r="K132" s="37"/>
      <c r="L132" s="38"/>
      <c r="M132" s="180"/>
      <c r="N132" s="181"/>
      <c r="O132" s="71"/>
      <c r="P132" s="71"/>
      <c r="Q132" s="71"/>
      <c r="R132" s="71"/>
      <c r="S132" s="71"/>
      <c r="T132" s="7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136</v>
      </c>
      <c r="AU132" s="18" t="s">
        <v>80</v>
      </c>
    </row>
    <row r="133" s="13" customFormat="1">
      <c r="A133" s="13"/>
      <c r="B133" s="187"/>
      <c r="C133" s="13"/>
      <c r="D133" s="177" t="s">
        <v>216</v>
      </c>
      <c r="E133" s="188" t="s">
        <v>3</v>
      </c>
      <c r="F133" s="189" t="s">
        <v>248</v>
      </c>
      <c r="G133" s="13"/>
      <c r="H133" s="188" t="s">
        <v>3</v>
      </c>
      <c r="I133" s="190"/>
      <c r="J133" s="13"/>
      <c r="K133" s="13"/>
      <c r="L133" s="187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216</v>
      </c>
      <c r="AU133" s="188" t="s">
        <v>80</v>
      </c>
      <c r="AV133" s="13" t="s">
        <v>78</v>
      </c>
      <c r="AW133" s="13" t="s">
        <v>32</v>
      </c>
      <c r="AX133" s="13" t="s">
        <v>70</v>
      </c>
      <c r="AY133" s="188" t="s">
        <v>121</v>
      </c>
    </row>
    <row r="134" s="14" customFormat="1">
      <c r="A134" s="14"/>
      <c r="B134" s="194"/>
      <c r="C134" s="14"/>
      <c r="D134" s="177" t="s">
        <v>216</v>
      </c>
      <c r="E134" s="195" t="s">
        <v>3</v>
      </c>
      <c r="F134" s="196" t="s">
        <v>262</v>
      </c>
      <c r="G134" s="14"/>
      <c r="H134" s="197">
        <v>8.0670000000000002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216</v>
      </c>
      <c r="AU134" s="195" t="s">
        <v>80</v>
      </c>
      <c r="AV134" s="14" t="s">
        <v>80</v>
      </c>
      <c r="AW134" s="14" t="s">
        <v>32</v>
      </c>
      <c r="AX134" s="14" t="s">
        <v>78</v>
      </c>
      <c r="AY134" s="195" t="s">
        <v>121</v>
      </c>
    </row>
    <row r="135" s="2" customFormat="1" ht="16.5" customHeight="1">
      <c r="A135" s="37"/>
      <c r="B135" s="163"/>
      <c r="C135" s="164" t="s">
        <v>263</v>
      </c>
      <c r="D135" s="164" t="s">
        <v>124</v>
      </c>
      <c r="E135" s="165" t="s">
        <v>264</v>
      </c>
      <c r="F135" s="166" t="s">
        <v>265</v>
      </c>
      <c r="G135" s="167" t="s">
        <v>198</v>
      </c>
      <c r="H135" s="168">
        <v>543.78999999999996</v>
      </c>
      <c r="I135" s="169"/>
      <c r="J135" s="170">
        <f>ROUND(I135*H135,2)</f>
        <v>0</v>
      </c>
      <c r="K135" s="166" t="s">
        <v>193</v>
      </c>
      <c r="L135" s="38"/>
      <c r="M135" s="171" t="s">
        <v>3</v>
      </c>
      <c r="N135" s="172" t="s">
        <v>41</v>
      </c>
      <c r="O135" s="71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5" t="s">
        <v>146</v>
      </c>
      <c r="AT135" s="175" t="s">
        <v>124</v>
      </c>
      <c r="AU135" s="175" t="s">
        <v>80</v>
      </c>
      <c r="AY135" s="18" t="s">
        <v>121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8" t="s">
        <v>78</v>
      </c>
      <c r="BK135" s="176">
        <f>ROUND(I135*H135,2)</f>
        <v>0</v>
      </c>
      <c r="BL135" s="18" t="s">
        <v>146</v>
      </c>
      <c r="BM135" s="175" t="s">
        <v>266</v>
      </c>
    </row>
    <row r="136" s="2" customFormat="1">
      <c r="A136" s="37"/>
      <c r="B136" s="38"/>
      <c r="C136" s="37"/>
      <c r="D136" s="177" t="s">
        <v>136</v>
      </c>
      <c r="E136" s="37"/>
      <c r="F136" s="182" t="s">
        <v>267</v>
      </c>
      <c r="G136" s="37"/>
      <c r="H136" s="37"/>
      <c r="I136" s="179"/>
      <c r="J136" s="37"/>
      <c r="K136" s="37"/>
      <c r="L136" s="38"/>
      <c r="M136" s="180"/>
      <c r="N136" s="181"/>
      <c r="O136" s="71"/>
      <c r="P136" s="71"/>
      <c r="Q136" s="71"/>
      <c r="R136" s="71"/>
      <c r="S136" s="71"/>
      <c r="T136" s="7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136</v>
      </c>
      <c r="AU136" s="18" t="s">
        <v>80</v>
      </c>
    </row>
    <row r="137" s="13" customFormat="1">
      <c r="A137" s="13"/>
      <c r="B137" s="187"/>
      <c r="C137" s="13"/>
      <c r="D137" s="177" t="s">
        <v>216</v>
      </c>
      <c r="E137" s="188" t="s">
        <v>3</v>
      </c>
      <c r="F137" s="189" t="s">
        <v>268</v>
      </c>
      <c r="G137" s="13"/>
      <c r="H137" s="188" t="s">
        <v>3</v>
      </c>
      <c r="I137" s="190"/>
      <c r="J137" s="13"/>
      <c r="K137" s="13"/>
      <c r="L137" s="187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216</v>
      </c>
      <c r="AU137" s="188" t="s">
        <v>80</v>
      </c>
      <c r="AV137" s="13" t="s">
        <v>78</v>
      </c>
      <c r="AW137" s="13" t="s">
        <v>32</v>
      </c>
      <c r="AX137" s="13" t="s">
        <v>70</v>
      </c>
      <c r="AY137" s="188" t="s">
        <v>121</v>
      </c>
    </row>
    <row r="138" s="14" customFormat="1">
      <c r="A138" s="14"/>
      <c r="B138" s="194"/>
      <c r="C138" s="14"/>
      <c r="D138" s="177" t="s">
        <v>216</v>
      </c>
      <c r="E138" s="195" t="s">
        <v>3</v>
      </c>
      <c r="F138" s="196" t="s">
        <v>269</v>
      </c>
      <c r="G138" s="14"/>
      <c r="H138" s="197">
        <v>543.78999999999996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216</v>
      </c>
      <c r="AU138" s="195" t="s">
        <v>80</v>
      </c>
      <c r="AV138" s="14" t="s">
        <v>80</v>
      </c>
      <c r="AW138" s="14" t="s">
        <v>32</v>
      </c>
      <c r="AX138" s="14" t="s">
        <v>78</v>
      </c>
      <c r="AY138" s="195" t="s">
        <v>121</v>
      </c>
    </row>
    <row r="139" s="2" customFormat="1" ht="21.75" customHeight="1">
      <c r="A139" s="37"/>
      <c r="B139" s="163"/>
      <c r="C139" s="164" t="s">
        <v>270</v>
      </c>
      <c r="D139" s="164" t="s">
        <v>124</v>
      </c>
      <c r="E139" s="165" t="s">
        <v>271</v>
      </c>
      <c r="F139" s="166" t="s">
        <v>272</v>
      </c>
      <c r="G139" s="167" t="s">
        <v>198</v>
      </c>
      <c r="H139" s="168">
        <v>8156.8500000000004</v>
      </c>
      <c r="I139" s="169"/>
      <c r="J139" s="170">
        <f>ROUND(I139*H139,2)</f>
        <v>0</v>
      </c>
      <c r="K139" s="166" t="s">
        <v>193</v>
      </c>
      <c r="L139" s="38"/>
      <c r="M139" s="171" t="s">
        <v>3</v>
      </c>
      <c r="N139" s="172" t="s">
        <v>41</v>
      </c>
      <c r="O139" s="7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5" t="s">
        <v>146</v>
      </c>
      <c r="AT139" s="175" t="s">
        <v>124</v>
      </c>
      <c r="AU139" s="175" t="s">
        <v>80</v>
      </c>
      <c r="AY139" s="18" t="s">
        <v>121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78</v>
      </c>
      <c r="BK139" s="176">
        <f>ROUND(I139*H139,2)</f>
        <v>0</v>
      </c>
      <c r="BL139" s="18" t="s">
        <v>146</v>
      </c>
      <c r="BM139" s="175" t="s">
        <v>273</v>
      </c>
    </row>
    <row r="140" s="2" customFormat="1">
      <c r="A140" s="37"/>
      <c r="B140" s="38"/>
      <c r="C140" s="37"/>
      <c r="D140" s="177" t="s">
        <v>136</v>
      </c>
      <c r="E140" s="37"/>
      <c r="F140" s="182" t="s">
        <v>274</v>
      </c>
      <c r="G140" s="37"/>
      <c r="H140" s="37"/>
      <c r="I140" s="179"/>
      <c r="J140" s="37"/>
      <c r="K140" s="37"/>
      <c r="L140" s="38"/>
      <c r="M140" s="180"/>
      <c r="N140" s="181"/>
      <c r="O140" s="71"/>
      <c r="P140" s="71"/>
      <c r="Q140" s="71"/>
      <c r="R140" s="71"/>
      <c r="S140" s="71"/>
      <c r="T140" s="7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136</v>
      </c>
      <c r="AU140" s="18" t="s">
        <v>80</v>
      </c>
    </row>
    <row r="141" s="13" customFormat="1">
      <c r="A141" s="13"/>
      <c r="B141" s="187"/>
      <c r="C141" s="13"/>
      <c r="D141" s="177" t="s">
        <v>216</v>
      </c>
      <c r="E141" s="188" t="s">
        <v>3</v>
      </c>
      <c r="F141" s="189" t="s">
        <v>275</v>
      </c>
      <c r="G141" s="13"/>
      <c r="H141" s="188" t="s">
        <v>3</v>
      </c>
      <c r="I141" s="190"/>
      <c r="J141" s="13"/>
      <c r="K141" s="13"/>
      <c r="L141" s="187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216</v>
      </c>
      <c r="AU141" s="188" t="s">
        <v>80</v>
      </c>
      <c r="AV141" s="13" t="s">
        <v>78</v>
      </c>
      <c r="AW141" s="13" t="s">
        <v>32</v>
      </c>
      <c r="AX141" s="13" t="s">
        <v>70</v>
      </c>
      <c r="AY141" s="188" t="s">
        <v>121</v>
      </c>
    </row>
    <row r="142" s="14" customFormat="1">
      <c r="A142" s="14"/>
      <c r="B142" s="194"/>
      <c r="C142" s="14"/>
      <c r="D142" s="177" t="s">
        <v>216</v>
      </c>
      <c r="E142" s="195" t="s">
        <v>3</v>
      </c>
      <c r="F142" s="196" t="s">
        <v>276</v>
      </c>
      <c r="G142" s="14"/>
      <c r="H142" s="197">
        <v>8156.8500000000004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216</v>
      </c>
      <c r="AU142" s="195" t="s">
        <v>80</v>
      </c>
      <c r="AV142" s="14" t="s">
        <v>80</v>
      </c>
      <c r="AW142" s="14" t="s">
        <v>32</v>
      </c>
      <c r="AX142" s="14" t="s">
        <v>78</v>
      </c>
      <c r="AY142" s="195" t="s">
        <v>121</v>
      </c>
    </row>
    <row r="143" s="2" customFormat="1" ht="16.5" customHeight="1">
      <c r="A143" s="37"/>
      <c r="B143" s="163"/>
      <c r="C143" s="164" t="s">
        <v>9</v>
      </c>
      <c r="D143" s="164" t="s">
        <v>124</v>
      </c>
      <c r="E143" s="165" t="s">
        <v>277</v>
      </c>
      <c r="F143" s="166" t="s">
        <v>278</v>
      </c>
      <c r="G143" s="167" t="s">
        <v>198</v>
      </c>
      <c r="H143" s="168">
        <v>543.78999999999996</v>
      </c>
      <c r="I143" s="169"/>
      <c r="J143" s="170">
        <f>ROUND(I143*H143,2)</f>
        <v>0</v>
      </c>
      <c r="K143" s="166" t="s">
        <v>193</v>
      </c>
      <c r="L143" s="38"/>
      <c r="M143" s="171" t="s">
        <v>3</v>
      </c>
      <c r="N143" s="172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5" t="s">
        <v>146</v>
      </c>
      <c r="AT143" s="175" t="s">
        <v>124</v>
      </c>
      <c r="AU143" s="175" t="s">
        <v>80</v>
      </c>
      <c r="AY143" s="18" t="s">
        <v>121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78</v>
      </c>
      <c r="BK143" s="176">
        <f>ROUND(I143*H143,2)</f>
        <v>0</v>
      </c>
      <c r="BL143" s="18" t="s">
        <v>146</v>
      </c>
      <c r="BM143" s="175" t="s">
        <v>279</v>
      </c>
    </row>
    <row r="144" s="2" customFormat="1">
      <c r="A144" s="37"/>
      <c r="B144" s="38"/>
      <c r="C144" s="37"/>
      <c r="D144" s="177" t="s">
        <v>136</v>
      </c>
      <c r="E144" s="37"/>
      <c r="F144" s="182" t="s">
        <v>280</v>
      </c>
      <c r="G144" s="37"/>
      <c r="H144" s="37"/>
      <c r="I144" s="179"/>
      <c r="J144" s="37"/>
      <c r="K144" s="37"/>
      <c r="L144" s="38"/>
      <c r="M144" s="180"/>
      <c r="N144" s="181"/>
      <c r="O144" s="71"/>
      <c r="P144" s="71"/>
      <c r="Q144" s="71"/>
      <c r="R144" s="71"/>
      <c r="S144" s="71"/>
      <c r="T144" s="7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136</v>
      </c>
      <c r="AU144" s="18" t="s">
        <v>80</v>
      </c>
    </row>
    <row r="145" s="13" customFormat="1">
      <c r="A145" s="13"/>
      <c r="B145" s="187"/>
      <c r="C145" s="13"/>
      <c r="D145" s="177" t="s">
        <v>216</v>
      </c>
      <c r="E145" s="188" t="s">
        <v>3</v>
      </c>
      <c r="F145" s="189" t="s">
        <v>281</v>
      </c>
      <c r="G145" s="13"/>
      <c r="H145" s="188" t="s">
        <v>3</v>
      </c>
      <c r="I145" s="190"/>
      <c r="J145" s="13"/>
      <c r="K145" s="13"/>
      <c r="L145" s="187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216</v>
      </c>
      <c r="AU145" s="188" t="s">
        <v>80</v>
      </c>
      <c r="AV145" s="13" t="s">
        <v>78</v>
      </c>
      <c r="AW145" s="13" t="s">
        <v>32</v>
      </c>
      <c r="AX145" s="13" t="s">
        <v>70</v>
      </c>
      <c r="AY145" s="188" t="s">
        <v>121</v>
      </c>
    </row>
    <row r="146" s="14" customFormat="1">
      <c r="A146" s="14"/>
      <c r="B146" s="194"/>
      <c r="C146" s="14"/>
      <c r="D146" s="177" t="s">
        <v>216</v>
      </c>
      <c r="E146" s="195" t="s">
        <v>3</v>
      </c>
      <c r="F146" s="196" t="s">
        <v>282</v>
      </c>
      <c r="G146" s="14"/>
      <c r="H146" s="197">
        <v>543.78999999999996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216</v>
      </c>
      <c r="AU146" s="195" t="s">
        <v>80</v>
      </c>
      <c r="AV146" s="14" t="s">
        <v>80</v>
      </c>
      <c r="AW146" s="14" t="s">
        <v>32</v>
      </c>
      <c r="AX146" s="14" t="s">
        <v>78</v>
      </c>
      <c r="AY146" s="195" t="s">
        <v>121</v>
      </c>
    </row>
    <row r="147" s="2" customFormat="1" ht="16.5" customHeight="1">
      <c r="A147" s="37"/>
      <c r="B147" s="163"/>
      <c r="C147" s="164" t="s">
        <v>283</v>
      </c>
      <c r="D147" s="164" t="s">
        <v>124</v>
      </c>
      <c r="E147" s="165" t="s">
        <v>284</v>
      </c>
      <c r="F147" s="166" t="s">
        <v>285</v>
      </c>
      <c r="G147" s="167" t="s">
        <v>198</v>
      </c>
      <c r="H147" s="168">
        <v>543.78999999999996</v>
      </c>
      <c r="I147" s="169"/>
      <c r="J147" s="170">
        <f>ROUND(I147*H147,2)</f>
        <v>0</v>
      </c>
      <c r="K147" s="166" t="s">
        <v>193</v>
      </c>
      <c r="L147" s="38"/>
      <c r="M147" s="171" t="s">
        <v>3</v>
      </c>
      <c r="N147" s="172" t="s">
        <v>41</v>
      </c>
      <c r="O147" s="71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5" t="s">
        <v>146</v>
      </c>
      <c r="AT147" s="175" t="s">
        <v>124</v>
      </c>
      <c r="AU147" s="175" t="s">
        <v>80</v>
      </c>
      <c r="AY147" s="18" t="s">
        <v>121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8" t="s">
        <v>78</v>
      </c>
      <c r="BK147" s="176">
        <f>ROUND(I147*H147,2)</f>
        <v>0</v>
      </c>
      <c r="BL147" s="18" t="s">
        <v>146</v>
      </c>
      <c r="BM147" s="175" t="s">
        <v>286</v>
      </c>
    </row>
    <row r="148" s="2" customFormat="1">
      <c r="A148" s="37"/>
      <c r="B148" s="38"/>
      <c r="C148" s="37"/>
      <c r="D148" s="177" t="s">
        <v>136</v>
      </c>
      <c r="E148" s="37"/>
      <c r="F148" s="182" t="s">
        <v>285</v>
      </c>
      <c r="G148" s="37"/>
      <c r="H148" s="37"/>
      <c r="I148" s="179"/>
      <c r="J148" s="37"/>
      <c r="K148" s="37"/>
      <c r="L148" s="38"/>
      <c r="M148" s="180"/>
      <c r="N148" s="181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136</v>
      </c>
      <c r="AU148" s="18" t="s">
        <v>80</v>
      </c>
    </row>
    <row r="149" s="13" customFormat="1">
      <c r="A149" s="13"/>
      <c r="B149" s="187"/>
      <c r="C149" s="13"/>
      <c r="D149" s="177" t="s">
        <v>216</v>
      </c>
      <c r="E149" s="188" t="s">
        <v>3</v>
      </c>
      <c r="F149" s="189" t="s">
        <v>287</v>
      </c>
      <c r="G149" s="13"/>
      <c r="H149" s="188" t="s">
        <v>3</v>
      </c>
      <c r="I149" s="190"/>
      <c r="J149" s="13"/>
      <c r="K149" s="13"/>
      <c r="L149" s="187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216</v>
      </c>
      <c r="AU149" s="188" t="s">
        <v>80</v>
      </c>
      <c r="AV149" s="13" t="s">
        <v>78</v>
      </c>
      <c r="AW149" s="13" t="s">
        <v>32</v>
      </c>
      <c r="AX149" s="13" t="s">
        <v>70</v>
      </c>
      <c r="AY149" s="188" t="s">
        <v>121</v>
      </c>
    </row>
    <row r="150" s="14" customFormat="1">
      <c r="A150" s="14"/>
      <c r="B150" s="194"/>
      <c r="C150" s="14"/>
      <c r="D150" s="177" t="s">
        <v>216</v>
      </c>
      <c r="E150" s="195" t="s">
        <v>3</v>
      </c>
      <c r="F150" s="196" t="s">
        <v>269</v>
      </c>
      <c r="G150" s="14"/>
      <c r="H150" s="197">
        <v>543.78999999999996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216</v>
      </c>
      <c r="AU150" s="195" t="s">
        <v>80</v>
      </c>
      <c r="AV150" s="14" t="s">
        <v>80</v>
      </c>
      <c r="AW150" s="14" t="s">
        <v>32</v>
      </c>
      <c r="AX150" s="14" t="s">
        <v>78</v>
      </c>
      <c r="AY150" s="195" t="s">
        <v>121</v>
      </c>
    </row>
    <row r="151" s="2" customFormat="1" ht="16.5" customHeight="1">
      <c r="A151" s="37"/>
      <c r="B151" s="163"/>
      <c r="C151" s="164" t="s">
        <v>288</v>
      </c>
      <c r="D151" s="164" t="s">
        <v>124</v>
      </c>
      <c r="E151" s="165" t="s">
        <v>289</v>
      </c>
      <c r="F151" s="166" t="s">
        <v>290</v>
      </c>
      <c r="G151" s="167" t="s">
        <v>291</v>
      </c>
      <c r="H151" s="168">
        <v>1087.5799999999999</v>
      </c>
      <c r="I151" s="169"/>
      <c r="J151" s="170">
        <f>ROUND(I151*H151,2)</f>
        <v>0</v>
      </c>
      <c r="K151" s="166" t="s">
        <v>193</v>
      </c>
      <c r="L151" s="38"/>
      <c r="M151" s="171" t="s">
        <v>3</v>
      </c>
      <c r="N151" s="172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5" t="s">
        <v>146</v>
      </c>
      <c r="AT151" s="175" t="s">
        <v>124</v>
      </c>
      <c r="AU151" s="175" t="s">
        <v>80</v>
      </c>
      <c r="AY151" s="18" t="s">
        <v>121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8" t="s">
        <v>78</v>
      </c>
      <c r="BK151" s="176">
        <f>ROUND(I151*H151,2)</f>
        <v>0</v>
      </c>
      <c r="BL151" s="18" t="s">
        <v>146</v>
      </c>
      <c r="BM151" s="175" t="s">
        <v>292</v>
      </c>
    </row>
    <row r="152" s="2" customFormat="1">
      <c r="A152" s="37"/>
      <c r="B152" s="38"/>
      <c r="C152" s="37"/>
      <c r="D152" s="177" t="s">
        <v>136</v>
      </c>
      <c r="E152" s="37"/>
      <c r="F152" s="182" t="s">
        <v>293</v>
      </c>
      <c r="G152" s="37"/>
      <c r="H152" s="37"/>
      <c r="I152" s="179"/>
      <c r="J152" s="37"/>
      <c r="K152" s="37"/>
      <c r="L152" s="38"/>
      <c r="M152" s="180"/>
      <c r="N152" s="181"/>
      <c r="O152" s="71"/>
      <c r="P152" s="71"/>
      <c r="Q152" s="71"/>
      <c r="R152" s="71"/>
      <c r="S152" s="71"/>
      <c r="T152" s="7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136</v>
      </c>
      <c r="AU152" s="18" t="s">
        <v>80</v>
      </c>
    </row>
    <row r="153" s="2" customFormat="1">
      <c r="A153" s="37"/>
      <c r="B153" s="38"/>
      <c r="C153" s="37"/>
      <c r="D153" s="177" t="s">
        <v>131</v>
      </c>
      <c r="E153" s="37"/>
      <c r="F153" s="178" t="s">
        <v>294</v>
      </c>
      <c r="G153" s="37"/>
      <c r="H153" s="37"/>
      <c r="I153" s="179"/>
      <c r="J153" s="37"/>
      <c r="K153" s="37"/>
      <c r="L153" s="38"/>
      <c r="M153" s="180"/>
      <c r="N153" s="181"/>
      <c r="O153" s="71"/>
      <c r="P153" s="71"/>
      <c r="Q153" s="71"/>
      <c r="R153" s="71"/>
      <c r="S153" s="71"/>
      <c r="T153" s="7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131</v>
      </c>
      <c r="AU153" s="18" t="s">
        <v>80</v>
      </c>
    </row>
    <row r="154" s="13" customFormat="1">
      <c r="A154" s="13"/>
      <c r="B154" s="187"/>
      <c r="C154" s="13"/>
      <c r="D154" s="177" t="s">
        <v>216</v>
      </c>
      <c r="E154" s="188" t="s">
        <v>3</v>
      </c>
      <c r="F154" s="189" t="s">
        <v>295</v>
      </c>
      <c r="G154" s="13"/>
      <c r="H154" s="188" t="s">
        <v>3</v>
      </c>
      <c r="I154" s="190"/>
      <c r="J154" s="13"/>
      <c r="K154" s="13"/>
      <c r="L154" s="187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216</v>
      </c>
      <c r="AU154" s="188" t="s">
        <v>80</v>
      </c>
      <c r="AV154" s="13" t="s">
        <v>78</v>
      </c>
      <c r="AW154" s="13" t="s">
        <v>32</v>
      </c>
      <c r="AX154" s="13" t="s">
        <v>70</v>
      </c>
      <c r="AY154" s="188" t="s">
        <v>121</v>
      </c>
    </row>
    <row r="155" s="14" customFormat="1">
      <c r="A155" s="14"/>
      <c r="B155" s="194"/>
      <c r="C155" s="14"/>
      <c r="D155" s="177" t="s">
        <v>216</v>
      </c>
      <c r="E155" s="195" t="s">
        <v>3</v>
      </c>
      <c r="F155" s="196" t="s">
        <v>296</v>
      </c>
      <c r="G155" s="14"/>
      <c r="H155" s="197">
        <v>1087.5799999999999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216</v>
      </c>
      <c r="AU155" s="195" t="s">
        <v>80</v>
      </c>
      <c r="AV155" s="14" t="s">
        <v>80</v>
      </c>
      <c r="AW155" s="14" t="s">
        <v>32</v>
      </c>
      <c r="AX155" s="14" t="s">
        <v>78</v>
      </c>
      <c r="AY155" s="195" t="s">
        <v>121</v>
      </c>
    </row>
    <row r="156" s="2" customFormat="1" ht="16.5" customHeight="1">
      <c r="A156" s="37"/>
      <c r="B156" s="163"/>
      <c r="C156" s="164" t="s">
        <v>297</v>
      </c>
      <c r="D156" s="164" t="s">
        <v>124</v>
      </c>
      <c r="E156" s="165" t="s">
        <v>298</v>
      </c>
      <c r="F156" s="166" t="s">
        <v>299</v>
      </c>
      <c r="G156" s="167" t="s">
        <v>192</v>
      </c>
      <c r="H156" s="168">
        <v>3154.27</v>
      </c>
      <c r="I156" s="169"/>
      <c r="J156" s="170">
        <f>ROUND(I156*H156,2)</f>
        <v>0</v>
      </c>
      <c r="K156" s="166" t="s">
        <v>193</v>
      </c>
      <c r="L156" s="38"/>
      <c r="M156" s="171" t="s">
        <v>3</v>
      </c>
      <c r="N156" s="172" t="s">
        <v>41</v>
      </c>
      <c r="O156" s="71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5" t="s">
        <v>146</v>
      </c>
      <c r="AT156" s="175" t="s">
        <v>124</v>
      </c>
      <c r="AU156" s="175" t="s">
        <v>80</v>
      </c>
      <c r="AY156" s="18" t="s">
        <v>121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8" t="s">
        <v>78</v>
      </c>
      <c r="BK156" s="176">
        <f>ROUND(I156*H156,2)</f>
        <v>0</v>
      </c>
      <c r="BL156" s="18" t="s">
        <v>146</v>
      </c>
      <c r="BM156" s="175" t="s">
        <v>300</v>
      </c>
    </row>
    <row r="157" s="2" customFormat="1">
      <c r="A157" s="37"/>
      <c r="B157" s="38"/>
      <c r="C157" s="37"/>
      <c r="D157" s="177" t="s">
        <v>136</v>
      </c>
      <c r="E157" s="37"/>
      <c r="F157" s="182" t="s">
        <v>301</v>
      </c>
      <c r="G157" s="37"/>
      <c r="H157" s="37"/>
      <c r="I157" s="179"/>
      <c r="J157" s="37"/>
      <c r="K157" s="37"/>
      <c r="L157" s="38"/>
      <c r="M157" s="180"/>
      <c r="N157" s="181"/>
      <c r="O157" s="71"/>
      <c r="P157" s="71"/>
      <c r="Q157" s="71"/>
      <c r="R157" s="71"/>
      <c r="S157" s="71"/>
      <c r="T157" s="7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136</v>
      </c>
      <c r="AU157" s="18" t="s">
        <v>80</v>
      </c>
    </row>
    <row r="158" s="13" customFormat="1">
      <c r="A158" s="13"/>
      <c r="B158" s="187"/>
      <c r="C158" s="13"/>
      <c r="D158" s="177" t="s">
        <v>216</v>
      </c>
      <c r="E158" s="188" t="s">
        <v>3</v>
      </c>
      <c r="F158" s="189" t="s">
        <v>302</v>
      </c>
      <c r="G158" s="13"/>
      <c r="H158" s="188" t="s">
        <v>3</v>
      </c>
      <c r="I158" s="190"/>
      <c r="J158" s="13"/>
      <c r="K158" s="13"/>
      <c r="L158" s="187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216</v>
      </c>
      <c r="AU158" s="188" t="s">
        <v>80</v>
      </c>
      <c r="AV158" s="13" t="s">
        <v>78</v>
      </c>
      <c r="AW158" s="13" t="s">
        <v>32</v>
      </c>
      <c r="AX158" s="13" t="s">
        <v>70</v>
      </c>
      <c r="AY158" s="188" t="s">
        <v>121</v>
      </c>
    </row>
    <row r="159" s="14" customFormat="1">
      <c r="A159" s="14"/>
      <c r="B159" s="194"/>
      <c r="C159" s="14"/>
      <c r="D159" s="177" t="s">
        <v>216</v>
      </c>
      <c r="E159" s="195" t="s">
        <v>3</v>
      </c>
      <c r="F159" s="196" t="s">
        <v>303</v>
      </c>
      <c r="G159" s="14"/>
      <c r="H159" s="197">
        <v>3154.27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216</v>
      </c>
      <c r="AU159" s="195" t="s">
        <v>80</v>
      </c>
      <c r="AV159" s="14" t="s">
        <v>80</v>
      </c>
      <c r="AW159" s="14" t="s">
        <v>32</v>
      </c>
      <c r="AX159" s="14" t="s">
        <v>78</v>
      </c>
      <c r="AY159" s="195" t="s">
        <v>121</v>
      </c>
    </row>
    <row r="160" s="2" customFormat="1" ht="16.5" customHeight="1">
      <c r="A160" s="37"/>
      <c r="B160" s="163"/>
      <c r="C160" s="164" t="s">
        <v>304</v>
      </c>
      <c r="D160" s="164" t="s">
        <v>124</v>
      </c>
      <c r="E160" s="165" t="s">
        <v>305</v>
      </c>
      <c r="F160" s="166" t="s">
        <v>306</v>
      </c>
      <c r="G160" s="167" t="s">
        <v>307</v>
      </c>
      <c r="H160" s="168">
        <v>20</v>
      </c>
      <c r="I160" s="169"/>
      <c r="J160" s="170">
        <f>ROUND(I160*H160,2)</f>
        <v>0</v>
      </c>
      <c r="K160" s="166" t="s">
        <v>3</v>
      </c>
      <c r="L160" s="38"/>
      <c r="M160" s="171" t="s">
        <v>3</v>
      </c>
      <c r="N160" s="172" t="s">
        <v>41</v>
      </c>
      <c r="O160" s="71"/>
      <c r="P160" s="173">
        <f>O160*H160</f>
        <v>0</v>
      </c>
      <c r="Q160" s="173">
        <v>0.5</v>
      </c>
      <c r="R160" s="173">
        <f>Q160*H160</f>
        <v>10</v>
      </c>
      <c r="S160" s="173">
        <v>0</v>
      </c>
      <c r="T160" s="17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5" t="s">
        <v>146</v>
      </c>
      <c r="AT160" s="175" t="s">
        <v>124</v>
      </c>
      <c r="AU160" s="175" t="s">
        <v>80</v>
      </c>
      <c r="AY160" s="18" t="s">
        <v>121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8" t="s">
        <v>78</v>
      </c>
      <c r="BK160" s="176">
        <f>ROUND(I160*H160,2)</f>
        <v>0</v>
      </c>
      <c r="BL160" s="18" t="s">
        <v>146</v>
      </c>
      <c r="BM160" s="175" t="s">
        <v>308</v>
      </c>
    </row>
    <row r="161" s="2" customFormat="1">
      <c r="A161" s="37"/>
      <c r="B161" s="38"/>
      <c r="C161" s="37"/>
      <c r="D161" s="177" t="s">
        <v>136</v>
      </c>
      <c r="E161" s="37"/>
      <c r="F161" s="182" t="s">
        <v>309</v>
      </c>
      <c r="G161" s="37"/>
      <c r="H161" s="37"/>
      <c r="I161" s="179"/>
      <c r="J161" s="37"/>
      <c r="K161" s="37"/>
      <c r="L161" s="38"/>
      <c r="M161" s="180"/>
      <c r="N161" s="181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136</v>
      </c>
      <c r="AU161" s="18" t="s">
        <v>80</v>
      </c>
    </row>
    <row r="162" s="2" customFormat="1" ht="21.75" customHeight="1">
      <c r="A162" s="37"/>
      <c r="B162" s="163"/>
      <c r="C162" s="164" t="s">
        <v>310</v>
      </c>
      <c r="D162" s="164" t="s">
        <v>124</v>
      </c>
      <c r="E162" s="165" t="s">
        <v>311</v>
      </c>
      <c r="F162" s="166" t="s">
        <v>312</v>
      </c>
      <c r="G162" s="167" t="s">
        <v>192</v>
      </c>
      <c r="H162" s="168">
        <v>916.47000000000003</v>
      </c>
      <c r="I162" s="169"/>
      <c r="J162" s="170">
        <f>ROUND(I162*H162,2)</f>
        <v>0</v>
      </c>
      <c r="K162" s="166" t="s">
        <v>193</v>
      </c>
      <c r="L162" s="38"/>
      <c r="M162" s="171" t="s">
        <v>3</v>
      </c>
      <c r="N162" s="172" t="s">
        <v>41</v>
      </c>
      <c r="O162" s="71"/>
      <c r="P162" s="173">
        <f>O162*H162</f>
        <v>0</v>
      </c>
      <c r="Q162" s="173">
        <v>0</v>
      </c>
      <c r="R162" s="173">
        <f>Q162*H162</f>
        <v>0</v>
      </c>
      <c r="S162" s="173">
        <v>0</v>
      </c>
      <c r="T162" s="17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5" t="s">
        <v>146</v>
      </c>
      <c r="AT162" s="175" t="s">
        <v>124</v>
      </c>
      <c r="AU162" s="175" t="s">
        <v>80</v>
      </c>
      <c r="AY162" s="18" t="s">
        <v>121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8" t="s">
        <v>78</v>
      </c>
      <c r="BK162" s="176">
        <f>ROUND(I162*H162,2)</f>
        <v>0</v>
      </c>
      <c r="BL162" s="18" t="s">
        <v>146</v>
      </c>
      <c r="BM162" s="175" t="s">
        <v>313</v>
      </c>
    </row>
    <row r="163" s="2" customFormat="1">
      <c r="A163" s="37"/>
      <c r="B163" s="38"/>
      <c r="C163" s="37"/>
      <c r="D163" s="177" t="s">
        <v>136</v>
      </c>
      <c r="E163" s="37"/>
      <c r="F163" s="182" t="s">
        <v>314</v>
      </c>
      <c r="G163" s="37"/>
      <c r="H163" s="37"/>
      <c r="I163" s="179"/>
      <c r="J163" s="37"/>
      <c r="K163" s="37"/>
      <c r="L163" s="38"/>
      <c r="M163" s="180"/>
      <c r="N163" s="181"/>
      <c r="O163" s="71"/>
      <c r="P163" s="71"/>
      <c r="Q163" s="71"/>
      <c r="R163" s="71"/>
      <c r="S163" s="71"/>
      <c r="T163" s="7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136</v>
      </c>
      <c r="AU163" s="18" t="s">
        <v>80</v>
      </c>
    </row>
    <row r="164" s="13" customFormat="1">
      <c r="A164" s="13"/>
      <c r="B164" s="187"/>
      <c r="C164" s="13"/>
      <c r="D164" s="177" t="s">
        <v>216</v>
      </c>
      <c r="E164" s="188" t="s">
        <v>3</v>
      </c>
      <c r="F164" s="189" t="s">
        <v>315</v>
      </c>
      <c r="G164" s="13"/>
      <c r="H164" s="188" t="s">
        <v>3</v>
      </c>
      <c r="I164" s="190"/>
      <c r="J164" s="13"/>
      <c r="K164" s="13"/>
      <c r="L164" s="187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216</v>
      </c>
      <c r="AU164" s="188" t="s">
        <v>80</v>
      </c>
      <c r="AV164" s="13" t="s">
        <v>78</v>
      </c>
      <c r="AW164" s="13" t="s">
        <v>32</v>
      </c>
      <c r="AX164" s="13" t="s">
        <v>70</v>
      </c>
      <c r="AY164" s="188" t="s">
        <v>121</v>
      </c>
    </row>
    <row r="165" s="14" customFormat="1">
      <c r="A165" s="14"/>
      <c r="B165" s="194"/>
      <c r="C165" s="14"/>
      <c r="D165" s="177" t="s">
        <v>216</v>
      </c>
      <c r="E165" s="195" t="s">
        <v>3</v>
      </c>
      <c r="F165" s="196" t="s">
        <v>316</v>
      </c>
      <c r="G165" s="14"/>
      <c r="H165" s="197">
        <v>916.47000000000003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216</v>
      </c>
      <c r="AU165" s="195" t="s">
        <v>80</v>
      </c>
      <c r="AV165" s="14" t="s">
        <v>80</v>
      </c>
      <c r="AW165" s="14" t="s">
        <v>32</v>
      </c>
      <c r="AX165" s="14" t="s">
        <v>78</v>
      </c>
      <c r="AY165" s="195" t="s">
        <v>121</v>
      </c>
    </row>
    <row r="166" s="2" customFormat="1" ht="16.5" customHeight="1">
      <c r="A166" s="37"/>
      <c r="B166" s="163"/>
      <c r="C166" s="164" t="s">
        <v>8</v>
      </c>
      <c r="D166" s="164" t="s">
        <v>124</v>
      </c>
      <c r="E166" s="165" t="s">
        <v>317</v>
      </c>
      <c r="F166" s="166" t="s">
        <v>318</v>
      </c>
      <c r="G166" s="167" t="s">
        <v>192</v>
      </c>
      <c r="H166" s="168">
        <v>916.47000000000003</v>
      </c>
      <c r="I166" s="169"/>
      <c r="J166" s="170">
        <f>ROUND(I166*H166,2)</f>
        <v>0</v>
      </c>
      <c r="K166" s="166" t="s">
        <v>193</v>
      </c>
      <c r="L166" s="38"/>
      <c r="M166" s="171" t="s">
        <v>3</v>
      </c>
      <c r="N166" s="172" t="s">
        <v>41</v>
      </c>
      <c r="O166" s="71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5" t="s">
        <v>146</v>
      </c>
      <c r="AT166" s="175" t="s">
        <v>124</v>
      </c>
      <c r="AU166" s="175" t="s">
        <v>80</v>
      </c>
      <c r="AY166" s="18" t="s">
        <v>121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8" t="s">
        <v>78</v>
      </c>
      <c r="BK166" s="176">
        <f>ROUND(I166*H166,2)</f>
        <v>0</v>
      </c>
      <c r="BL166" s="18" t="s">
        <v>146</v>
      </c>
      <c r="BM166" s="175" t="s">
        <v>319</v>
      </c>
    </row>
    <row r="167" s="2" customFormat="1">
      <c r="A167" s="37"/>
      <c r="B167" s="38"/>
      <c r="C167" s="37"/>
      <c r="D167" s="177" t="s">
        <v>136</v>
      </c>
      <c r="E167" s="37"/>
      <c r="F167" s="182" t="s">
        <v>320</v>
      </c>
      <c r="G167" s="37"/>
      <c r="H167" s="37"/>
      <c r="I167" s="179"/>
      <c r="J167" s="37"/>
      <c r="K167" s="37"/>
      <c r="L167" s="38"/>
      <c r="M167" s="180"/>
      <c r="N167" s="181"/>
      <c r="O167" s="71"/>
      <c r="P167" s="71"/>
      <c r="Q167" s="71"/>
      <c r="R167" s="71"/>
      <c r="S167" s="71"/>
      <c r="T167" s="7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136</v>
      </c>
      <c r="AU167" s="18" t="s">
        <v>80</v>
      </c>
    </row>
    <row r="168" s="13" customFormat="1">
      <c r="A168" s="13"/>
      <c r="B168" s="187"/>
      <c r="C168" s="13"/>
      <c r="D168" s="177" t="s">
        <v>216</v>
      </c>
      <c r="E168" s="188" t="s">
        <v>3</v>
      </c>
      <c r="F168" s="189" t="s">
        <v>321</v>
      </c>
      <c r="G168" s="13"/>
      <c r="H168" s="188" t="s">
        <v>3</v>
      </c>
      <c r="I168" s="190"/>
      <c r="J168" s="13"/>
      <c r="K168" s="13"/>
      <c r="L168" s="187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216</v>
      </c>
      <c r="AU168" s="188" t="s">
        <v>80</v>
      </c>
      <c r="AV168" s="13" t="s">
        <v>78</v>
      </c>
      <c r="AW168" s="13" t="s">
        <v>32</v>
      </c>
      <c r="AX168" s="13" t="s">
        <v>70</v>
      </c>
      <c r="AY168" s="188" t="s">
        <v>121</v>
      </c>
    </row>
    <row r="169" s="14" customFormat="1">
      <c r="A169" s="14"/>
      <c r="B169" s="194"/>
      <c r="C169" s="14"/>
      <c r="D169" s="177" t="s">
        <v>216</v>
      </c>
      <c r="E169" s="195" t="s">
        <v>3</v>
      </c>
      <c r="F169" s="196" t="s">
        <v>316</v>
      </c>
      <c r="G169" s="14"/>
      <c r="H169" s="197">
        <v>916.47000000000003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216</v>
      </c>
      <c r="AU169" s="195" t="s">
        <v>80</v>
      </c>
      <c r="AV169" s="14" t="s">
        <v>80</v>
      </c>
      <c r="AW169" s="14" t="s">
        <v>32</v>
      </c>
      <c r="AX169" s="14" t="s">
        <v>78</v>
      </c>
      <c r="AY169" s="195" t="s">
        <v>121</v>
      </c>
    </row>
    <row r="170" s="2" customFormat="1" ht="16.5" customHeight="1">
      <c r="A170" s="37"/>
      <c r="B170" s="163"/>
      <c r="C170" s="202" t="s">
        <v>322</v>
      </c>
      <c r="D170" s="202" t="s">
        <v>323</v>
      </c>
      <c r="E170" s="203" t="s">
        <v>324</v>
      </c>
      <c r="F170" s="204" t="s">
        <v>325</v>
      </c>
      <c r="G170" s="205" t="s">
        <v>326</v>
      </c>
      <c r="H170" s="206">
        <v>27.494</v>
      </c>
      <c r="I170" s="207"/>
      <c r="J170" s="208">
        <f>ROUND(I170*H170,2)</f>
        <v>0</v>
      </c>
      <c r="K170" s="204" t="s">
        <v>193</v>
      </c>
      <c r="L170" s="209"/>
      <c r="M170" s="210" t="s">
        <v>3</v>
      </c>
      <c r="N170" s="211" t="s">
        <v>41</v>
      </c>
      <c r="O170" s="71"/>
      <c r="P170" s="173">
        <f>O170*H170</f>
        <v>0</v>
      </c>
      <c r="Q170" s="173">
        <v>0.001</v>
      </c>
      <c r="R170" s="173">
        <f>Q170*H170</f>
        <v>0.027494000000000001</v>
      </c>
      <c r="S170" s="173">
        <v>0</v>
      </c>
      <c r="T170" s="17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5" t="s">
        <v>164</v>
      </c>
      <c r="AT170" s="175" t="s">
        <v>323</v>
      </c>
      <c r="AU170" s="175" t="s">
        <v>80</v>
      </c>
      <c r="AY170" s="18" t="s">
        <v>121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8" t="s">
        <v>78</v>
      </c>
      <c r="BK170" s="176">
        <f>ROUND(I170*H170,2)</f>
        <v>0</v>
      </c>
      <c r="BL170" s="18" t="s">
        <v>146</v>
      </c>
      <c r="BM170" s="175" t="s">
        <v>327</v>
      </c>
    </row>
    <row r="171" s="2" customFormat="1">
      <c r="A171" s="37"/>
      <c r="B171" s="38"/>
      <c r="C171" s="37"/>
      <c r="D171" s="177" t="s">
        <v>136</v>
      </c>
      <c r="E171" s="37"/>
      <c r="F171" s="182" t="s">
        <v>328</v>
      </c>
      <c r="G171" s="37"/>
      <c r="H171" s="37"/>
      <c r="I171" s="179"/>
      <c r="J171" s="37"/>
      <c r="K171" s="37"/>
      <c r="L171" s="38"/>
      <c r="M171" s="180"/>
      <c r="N171" s="181"/>
      <c r="O171" s="71"/>
      <c r="P171" s="71"/>
      <c r="Q171" s="71"/>
      <c r="R171" s="71"/>
      <c r="S171" s="71"/>
      <c r="T171" s="7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136</v>
      </c>
      <c r="AU171" s="18" t="s">
        <v>80</v>
      </c>
    </row>
    <row r="172" s="13" customFormat="1">
      <c r="A172" s="13"/>
      <c r="B172" s="187"/>
      <c r="C172" s="13"/>
      <c r="D172" s="177" t="s">
        <v>216</v>
      </c>
      <c r="E172" s="188" t="s">
        <v>3</v>
      </c>
      <c r="F172" s="189" t="s">
        <v>329</v>
      </c>
      <c r="G172" s="13"/>
      <c r="H172" s="188" t="s">
        <v>3</v>
      </c>
      <c r="I172" s="190"/>
      <c r="J172" s="13"/>
      <c r="K172" s="13"/>
      <c r="L172" s="187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216</v>
      </c>
      <c r="AU172" s="188" t="s">
        <v>80</v>
      </c>
      <c r="AV172" s="13" t="s">
        <v>78</v>
      </c>
      <c r="AW172" s="13" t="s">
        <v>32</v>
      </c>
      <c r="AX172" s="13" t="s">
        <v>70</v>
      </c>
      <c r="AY172" s="188" t="s">
        <v>121</v>
      </c>
    </row>
    <row r="173" s="14" customFormat="1">
      <c r="A173" s="14"/>
      <c r="B173" s="194"/>
      <c r="C173" s="14"/>
      <c r="D173" s="177" t="s">
        <v>216</v>
      </c>
      <c r="E173" s="195" t="s">
        <v>3</v>
      </c>
      <c r="F173" s="196" t="s">
        <v>330</v>
      </c>
      <c r="G173" s="14"/>
      <c r="H173" s="197">
        <v>27.494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216</v>
      </c>
      <c r="AU173" s="195" t="s">
        <v>80</v>
      </c>
      <c r="AV173" s="14" t="s">
        <v>80</v>
      </c>
      <c r="AW173" s="14" t="s">
        <v>32</v>
      </c>
      <c r="AX173" s="14" t="s">
        <v>78</v>
      </c>
      <c r="AY173" s="195" t="s">
        <v>121</v>
      </c>
    </row>
    <row r="174" s="12" customFormat="1" ht="22.8" customHeight="1">
      <c r="A174" s="12"/>
      <c r="B174" s="150"/>
      <c r="C174" s="12"/>
      <c r="D174" s="151" t="s">
        <v>69</v>
      </c>
      <c r="E174" s="161" t="s">
        <v>80</v>
      </c>
      <c r="F174" s="161" t="s">
        <v>331</v>
      </c>
      <c r="G174" s="12"/>
      <c r="H174" s="12"/>
      <c r="I174" s="153"/>
      <c r="J174" s="162">
        <f>BK174</f>
        <v>0</v>
      </c>
      <c r="K174" s="12"/>
      <c r="L174" s="150"/>
      <c r="M174" s="155"/>
      <c r="N174" s="156"/>
      <c r="O174" s="156"/>
      <c r="P174" s="157">
        <f>SUM(P175:P186)</f>
        <v>0</v>
      </c>
      <c r="Q174" s="156"/>
      <c r="R174" s="157">
        <f>SUM(R175:R186)</f>
        <v>123.36071860999999</v>
      </c>
      <c r="S174" s="156"/>
      <c r="T174" s="158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1" t="s">
        <v>78</v>
      </c>
      <c r="AT174" s="159" t="s">
        <v>69</v>
      </c>
      <c r="AU174" s="159" t="s">
        <v>78</v>
      </c>
      <c r="AY174" s="151" t="s">
        <v>121</v>
      </c>
      <c r="BK174" s="160">
        <f>SUM(BK175:BK186)</f>
        <v>0</v>
      </c>
    </row>
    <row r="175" s="2" customFormat="1" ht="16.5" customHeight="1">
      <c r="A175" s="37"/>
      <c r="B175" s="163"/>
      <c r="C175" s="164" t="s">
        <v>332</v>
      </c>
      <c r="D175" s="164" t="s">
        <v>124</v>
      </c>
      <c r="E175" s="165" t="s">
        <v>333</v>
      </c>
      <c r="F175" s="166" t="s">
        <v>334</v>
      </c>
      <c r="G175" s="167" t="s">
        <v>307</v>
      </c>
      <c r="H175" s="168">
        <v>530</v>
      </c>
      <c r="I175" s="169"/>
      <c r="J175" s="170">
        <f>ROUND(I175*H175,2)</f>
        <v>0</v>
      </c>
      <c r="K175" s="166" t="s">
        <v>193</v>
      </c>
      <c r="L175" s="38"/>
      <c r="M175" s="171" t="s">
        <v>3</v>
      </c>
      <c r="N175" s="172" t="s">
        <v>41</v>
      </c>
      <c r="O175" s="71"/>
      <c r="P175" s="173">
        <f>O175*H175</f>
        <v>0</v>
      </c>
      <c r="Q175" s="173">
        <v>0.22656999999999999</v>
      </c>
      <c r="R175" s="173">
        <f>Q175*H175</f>
        <v>120.0821</v>
      </c>
      <c r="S175" s="173">
        <v>0</v>
      </c>
      <c r="T175" s="17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5" t="s">
        <v>146</v>
      </c>
      <c r="AT175" s="175" t="s">
        <v>124</v>
      </c>
      <c r="AU175" s="175" t="s">
        <v>80</v>
      </c>
      <c r="AY175" s="18" t="s">
        <v>121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8" t="s">
        <v>78</v>
      </c>
      <c r="BK175" s="176">
        <f>ROUND(I175*H175,2)</f>
        <v>0</v>
      </c>
      <c r="BL175" s="18" t="s">
        <v>146</v>
      </c>
      <c r="BM175" s="175" t="s">
        <v>335</v>
      </c>
    </row>
    <row r="176" s="2" customFormat="1">
      <c r="A176" s="37"/>
      <c r="B176" s="38"/>
      <c r="C176" s="37"/>
      <c r="D176" s="177" t="s">
        <v>136</v>
      </c>
      <c r="E176" s="37"/>
      <c r="F176" s="182" t="s">
        <v>336</v>
      </c>
      <c r="G176" s="37"/>
      <c r="H176" s="37"/>
      <c r="I176" s="179"/>
      <c r="J176" s="37"/>
      <c r="K176" s="37"/>
      <c r="L176" s="38"/>
      <c r="M176" s="180"/>
      <c r="N176" s="181"/>
      <c r="O176" s="71"/>
      <c r="P176" s="71"/>
      <c r="Q176" s="71"/>
      <c r="R176" s="71"/>
      <c r="S176" s="71"/>
      <c r="T176" s="7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136</v>
      </c>
      <c r="AU176" s="18" t="s">
        <v>80</v>
      </c>
    </row>
    <row r="177" s="14" customFormat="1">
      <c r="A177" s="14"/>
      <c r="B177" s="194"/>
      <c r="C177" s="14"/>
      <c r="D177" s="177" t="s">
        <v>216</v>
      </c>
      <c r="E177" s="195" t="s">
        <v>3</v>
      </c>
      <c r="F177" s="196" t="s">
        <v>337</v>
      </c>
      <c r="G177" s="14"/>
      <c r="H177" s="197">
        <v>530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216</v>
      </c>
      <c r="AU177" s="195" t="s">
        <v>80</v>
      </c>
      <c r="AV177" s="14" t="s">
        <v>80</v>
      </c>
      <c r="AW177" s="14" t="s">
        <v>32</v>
      </c>
      <c r="AX177" s="14" t="s">
        <v>78</v>
      </c>
      <c r="AY177" s="195" t="s">
        <v>121</v>
      </c>
    </row>
    <row r="178" s="2" customFormat="1" ht="16.5" customHeight="1">
      <c r="A178" s="37"/>
      <c r="B178" s="163"/>
      <c r="C178" s="164" t="s">
        <v>338</v>
      </c>
      <c r="D178" s="164" t="s">
        <v>124</v>
      </c>
      <c r="E178" s="165" t="s">
        <v>339</v>
      </c>
      <c r="F178" s="166" t="s">
        <v>340</v>
      </c>
      <c r="G178" s="167" t="s">
        <v>307</v>
      </c>
      <c r="H178" s="168">
        <v>2</v>
      </c>
      <c r="I178" s="169"/>
      <c r="J178" s="170">
        <f>ROUND(I178*H178,2)</f>
        <v>0</v>
      </c>
      <c r="K178" s="166" t="s">
        <v>193</v>
      </c>
      <c r="L178" s="38"/>
      <c r="M178" s="171" t="s">
        <v>3</v>
      </c>
      <c r="N178" s="172" t="s">
        <v>41</v>
      </c>
      <c r="O178" s="71"/>
      <c r="P178" s="173">
        <f>O178*H178</f>
        <v>0</v>
      </c>
      <c r="Q178" s="173">
        <v>0.14298</v>
      </c>
      <c r="R178" s="173">
        <f>Q178*H178</f>
        <v>0.28595999999999999</v>
      </c>
      <c r="S178" s="173">
        <v>0</v>
      </c>
      <c r="T178" s="17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5" t="s">
        <v>146</v>
      </c>
      <c r="AT178" s="175" t="s">
        <v>124</v>
      </c>
      <c r="AU178" s="175" t="s">
        <v>80</v>
      </c>
      <c r="AY178" s="18" t="s">
        <v>121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8" t="s">
        <v>78</v>
      </c>
      <c r="BK178" s="176">
        <f>ROUND(I178*H178,2)</f>
        <v>0</v>
      </c>
      <c r="BL178" s="18" t="s">
        <v>146</v>
      </c>
      <c r="BM178" s="175" t="s">
        <v>341</v>
      </c>
    </row>
    <row r="179" s="2" customFormat="1">
      <c r="A179" s="37"/>
      <c r="B179" s="38"/>
      <c r="C179" s="37"/>
      <c r="D179" s="177" t="s">
        <v>136</v>
      </c>
      <c r="E179" s="37"/>
      <c r="F179" s="182" t="s">
        <v>342</v>
      </c>
      <c r="G179" s="37"/>
      <c r="H179" s="37"/>
      <c r="I179" s="179"/>
      <c r="J179" s="37"/>
      <c r="K179" s="37"/>
      <c r="L179" s="38"/>
      <c r="M179" s="180"/>
      <c r="N179" s="181"/>
      <c r="O179" s="71"/>
      <c r="P179" s="71"/>
      <c r="Q179" s="71"/>
      <c r="R179" s="71"/>
      <c r="S179" s="71"/>
      <c r="T179" s="7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136</v>
      </c>
      <c r="AU179" s="18" t="s">
        <v>80</v>
      </c>
    </row>
    <row r="180" s="2" customFormat="1">
      <c r="A180" s="37"/>
      <c r="B180" s="38"/>
      <c r="C180" s="37"/>
      <c r="D180" s="177" t="s">
        <v>131</v>
      </c>
      <c r="E180" s="37"/>
      <c r="F180" s="178" t="s">
        <v>343</v>
      </c>
      <c r="G180" s="37"/>
      <c r="H180" s="37"/>
      <c r="I180" s="179"/>
      <c r="J180" s="37"/>
      <c r="K180" s="37"/>
      <c r="L180" s="38"/>
      <c r="M180" s="180"/>
      <c r="N180" s="181"/>
      <c r="O180" s="71"/>
      <c r="P180" s="71"/>
      <c r="Q180" s="71"/>
      <c r="R180" s="71"/>
      <c r="S180" s="71"/>
      <c r="T180" s="7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131</v>
      </c>
      <c r="AU180" s="18" t="s">
        <v>80</v>
      </c>
    </row>
    <row r="181" s="2" customFormat="1" ht="16.5" customHeight="1">
      <c r="A181" s="37"/>
      <c r="B181" s="163"/>
      <c r="C181" s="164" t="s">
        <v>344</v>
      </c>
      <c r="D181" s="164" t="s">
        <v>124</v>
      </c>
      <c r="E181" s="165" t="s">
        <v>345</v>
      </c>
      <c r="F181" s="166" t="s">
        <v>346</v>
      </c>
      <c r="G181" s="167" t="s">
        <v>198</v>
      </c>
      <c r="H181" s="168">
        <v>1.2</v>
      </c>
      <c r="I181" s="169"/>
      <c r="J181" s="170">
        <f>ROUND(I181*H181,2)</f>
        <v>0</v>
      </c>
      <c r="K181" s="166" t="s">
        <v>3</v>
      </c>
      <c r="L181" s="38"/>
      <c r="M181" s="171" t="s">
        <v>3</v>
      </c>
      <c r="N181" s="172" t="s">
        <v>41</v>
      </c>
      <c r="O181" s="71"/>
      <c r="P181" s="173">
        <f>O181*H181</f>
        <v>0</v>
      </c>
      <c r="Q181" s="173">
        <v>2.45329</v>
      </c>
      <c r="R181" s="173">
        <f>Q181*H181</f>
        <v>2.9439479999999998</v>
      </c>
      <c r="S181" s="173">
        <v>0</v>
      </c>
      <c r="T181" s="17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5" t="s">
        <v>146</v>
      </c>
      <c r="AT181" s="175" t="s">
        <v>124</v>
      </c>
      <c r="AU181" s="175" t="s">
        <v>80</v>
      </c>
      <c r="AY181" s="18" t="s">
        <v>121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8" t="s">
        <v>78</v>
      </c>
      <c r="BK181" s="176">
        <f>ROUND(I181*H181,2)</f>
        <v>0</v>
      </c>
      <c r="BL181" s="18" t="s">
        <v>146</v>
      </c>
      <c r="BM181" s="175" t="s">
        <v>347</v>
      </c>
    </row>
    <row r="182" s="2" customFormat="1">
      <c r="A182" s="37"/>
      <c r="B182" s="38"/>
      <c r="C182" s="37"/>
      <c r="D182" s="177" t="s">
        <v>136</v>
      </c>
      <c r="E182" s="37"/>
      <c r="F182" s="182" t="s">
        <v>348</v>
      </c>
      <c r="G182" s="37"/>
      <c r="H182" s="37"/>
      <c r="I182" s="179"/>
      <c r="J182" s="37"/>
      <c r="K182" s="37"/>
      <c r="L182" s="38"/>
      <c r="M182" s="180"/>
      <c r="N182" s="181"/>
      <c r="O182" s="71"/>
      <c r="P182" s="71"/>
      <c r="Q182" s="71"/>
      <c r="R182" s="71"/>
      <c r="S182" s="71"/>
      <c r="T182" s="7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136</v>
      </c>
      <c r="AU182" s="18" t="s">
        <v>80</v>
      </c>
    </row>
    <row r="183" s="14" customFormat="1">
      <c r="A183" s="14"/>
      <c r="B183" s="194"/>
      <c r="C183" s="14"/>
      <c r="D183" s="177" t="s">
        <v>216</v>
      </c>
      <c r="E183" s="195" t="s">
        <v>3</v>
      </c>
      <c r="F183" s="196" t="s">
        <v>349</v>
      </c>
      <c r="G183" s="14"/>
      <c r="H183" s="197">
        <v>1.2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216</v>
      </c>
      <c r="AU183" s="195" t="s">
        <v>80</v>
      </c>
      <c r="AV183" s="14" t="s">
        <v>80</v>
      </c>
      <c r="AW183" s="14" t="s">
        <v>32</v>
      </c>
      <c r="AX183" s="14" t="s">
        <v>78</v>
      </c>
      <c r="AY183" s="195" t="s">
        <v>121</v>
      </c>
    </row>
    <row r="184" s="2" customFormat="1" ht="16.5" customHeight="1">
      <c r="A184" s="37"/>
      <c r="B184" s="163"/>
      <c r="C184" s="202" t="s">
        <v>350</v>
      </c>
      <c r="D184" s="202" t="s">
        <v>323</v>
      </c>
      <c r="E184" s="203" t="s">
        <v>351</v>
      </c>
      <c r="F184" s="204" t="s">
        <v>352</v>
      </c>
      <c r="G184" s="205" t="s">
        <v>353</v>
      </c>
      <c r="H184" s="206">
        <v>1.0269999999999999</v>
      </c>
      <c r="I184" s="207"/>
      <c r="J184" s="208">
        <f>ROUND(I184*H184,2)</f>
        <v>0</v>
      </c>
      <c r="K184" s="204" t="s">
        <v>193</v>
      </c>
      <c r="L184" s="209"/>
      <c r="M184" s="210" t="s">
        <v>3</v>
      </c>
      <c r="N184" s="211" t="s">
        <v>41</v>
      </c>
      <c r="O184" s="71"/>
      <c r="P184" s="173">
        <f>O184*H184</f>
        <v>0</v>
      </c>
      <c r="Q184" s="173">
        <v>0.04743</v>
      </c>
      <c r="R184" s="173">
        <f>Q184*H184</f>
        <v>0.048710609999999994</v>
      </c>
      <c r="S184" s="173">
        <v>0</v>
      </c>
      <c r="T184" s="17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5" t="s">
        <v>164</v>
      </c>
      <c r="AT184" s="175" t="s">
        <v>323</v>
      </c>
      <c r="AU184" s="175" t="s">
        <v>80</v>
      </c>
      <c r="AY184" s="18" t="s">
        <v>121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8" t="s">
        <v>78</v>
      </c>
      <c r="BK184" s="176">
        <f>ROUND(I184*H184,2)</f>
        <v>0</v>
      </c>
      <c r="BL184" s="18" t="s">
        <v>146</v>
      </c>
      <c r="BM184" s="175" t="s">
        <v>354</v>
      </c>
    </row>
    <row r="185" s="2" customFormat="1">
      <c r="A185" s="37"/>
      <c r="B185" s="38"/>
      <c r="C185" s="37"/>
      <c r="D185" s="177" t="s">
        <v>136</v>
      </c>
      <c r="E185" s="37"/>
      <c r="F185" s="182" t="s">
        <v>355</v>
      </c>
      <c r="G185" s="37"/>
      <c r="H185" s="37"/>
      <c r="I185" s="179"/>
      <c r="J185" s="37"/>
      <c r="K185" s="37"/>
      <c r="L185" s="38"/>
      <c r="M185" s="180"/>
      <c r="N185" s="181"/>
      <c r="O185" s="71"/>
      <c r="P185" s="71"/>
      <c r="Q185" s="71"/>
      <c r="R185" s="71"/>
      <c r="S185" s="71"/>
      <c r="T185" s="7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136</v>
      </c>
      <c r="AU185" s="18" t="s">
        <v>80</v>
      </c>
    </row>
    <row r="186" s="14" customFormat="1">
      <c r="A186" s="14"/>
      <c r="B186" s="194"/>
      <c r="C186" s="14"/>
      <c r="D186" s="177" t="s">
        <v>216</v>
      </c>
      <c r="E186" s="195" t="s">
        <v>3</v>
      </c>
      <c r="F186" s="196" t="s">
        <v>356</v>
      </c>
      <c r="G186" s="14"/>
      <c r="H186" s="197">
        <v>1.0269999999999999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216</v>
      </c>
      <c r="AU186" s="195" t="s">
        <v>80</v>
      </c>
      <c r="AV186" s="14" t="s">
        <v>80</v>
      </c>
      <c r="AW186" s="14" t="s">
        <v>32</v>
      </c>
      <c r="AX186" s="14" t="s">
        <v>78</v>
      </c>
      <c r="AY186" s="195" t="s">
        <v>121</v>
      </c>
    </row>
    <row r="187" s="12" customFormat="1" ht="22.8" customHeight="1">
      <c r="A187" s="12"/>
      <c r="B187" s="150"/>
      <c r="C187" s="12"/>
      <c r="D187" s="151" t="s">
        <v>69</v>
      </c>
      <c r="E187" s="161" t="s">
        <v>146</v>
      </c>
      <c r="F187" s="161" t="s">
        <v>357</v>
      </c>
      <c r="G187" s="12"/>
      <c r="H187" s="12"/>
      <c r="I187" s="153"/>
      <c r="J187" s="162">
        <f>BK187</f>
        <v>0</v>
      </c>
      <c r="K187" s="12"/>
      <c r="L187" s="150"/>
      <c r="M187" s="155"/>
      <c r="N187" s="156"/>
      <c r="O187" s="156"/>
      <c r="P187" s="157">
        <f>SUM(P188:P191)</f>
        <v>0</v>
      </c>
      <c r="Q187" s="156"/>
      <c r="R187" s="157">
        <f>SUM(R188:R191)</f>
        <v>0.68809500000000001</v>
      </c>
      <c r="S187" s="156"/>
      <c r="T187" s="158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1" t="s">
        <v>78</v>
      </c>
      <c r="AT187" s="159" t="s">
        <v>69</v>
      </c>
      <c r="AU187" s="159" t="s">
        <v>78</v>
      </c>
      <c r="AY187" s="151" t="s">
        <v>121</v>
      </c>
      <c r="BK187" s="160">
        <f>SUM(BK188:BK191)</f>
        <v>0</v>
      </c>
    </row>
    <row r="188" s="2" customFormat="1" ht="16.5" customHeight="1">
      <c r="A188" s="37"/>
      <c r="B188" s="163"/>
      <c r="C188" s="164" t="s">
        <v>358</v>
      </c>
      <c r="D188" s="164" t="s">
        <v>124</v>
      </c>
      <c r="E188" s="165" t="s">
        <v>359</v>
      </c>
      <c r="F188" s="166" t="s">
        <v>360</v>
      </c>
      <c r="G188" s="167" t="s">
        <v>198</v>
      </c>
      <c r="H188" s="168">
        <v>0.29999999999999999</v>
      </c>
      <c r="I188" s="169"/>
      <c r="J188" s="170">
        <f>ROUND(I188*H188,2)</f>
        <v>0</v>
      </c>
      <c r="K188" s="166" t="s">
        <v>3</v>
      </c>
      <c r="L188" s="38"/>
      <c r="M188" s="171" t="s">
        <v>3</v>
      </c>
      <c r="N188" s="172" t="s">
        <v>41</v>
      </c>
      <c r="O188" s="71"/>
      <c r="P188" s="173">
        <f>O188*H188</f>
        <v>0</v>
      </c>
      <c r="Q188" s="173">
        <v>2.29365</v>
      </c>
      <c r="R188" s="173">
        <f>Q188*H188</f>
        <v>0.68809500000000001</v>
      </c>
      <c r="S188" s="173">
        <v>0</v>
      </c>
      <c r="T188" s="17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5" t="s">
        <v>146</v>
      </c>
      <c r="AT188" s="175" t="s">
        <v>124</v>
      </c>
      <c r="AU188" s="175" t="s">
        <v>80</v>
      </c>
      <c r="AY188" s="18" t="s">
        <v>121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8" t="s">
        <v>78</v>
      </c>
      <c r="BK188" s="176">
        <f>ROUND(I188*H188,2)</f>
        <v>0</v>
      </c>
      <c r="BL188" s="18" t="s">
        <v>146</v>
      </c>
      <c r="BM188" s="175" t="s">
        <v>361</v>
      </c>
    </row>
    <row r="189" s="2" customFormat="1">
      <c r="A189" s="37"/>
      <c r="B189" s="38"/>
      <c r="C189" s="37"/>
      <c r="D189" s="177" t="s">
        <v>136</v>
      </c>
      <c r="E189" s="37"/>
      <c r="F189" s="182" t="s">
        <v>362</v>
      </c>
      <c r="G189" s="37"/>
      <c r="H189" s="37"/>
      <c r="I189" s="179"/>
      <c r="J189" s="37"/>
      <c r="K189" s="37"/>
      <c r="L189" s="38"/>
      <c r="M189" s="180"/>
      <c r="N189" s="181"/>
      <c r="O189" s="71"/>
      <c r="P189" s="71"/>
      <c r="Q189" s="71"/>
      <c r="R189" s="71"/>
      <c r="S189" s="71"/>
      <c r="T189" s="7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136</v>
      </c>
      <c r="AU189" s="18" t="s">
        <v>80</v>
      </c>
    </row>
    <row r="190" s="2" customFormat="1">
      <c r="A190" s="37"/>
      <c r="B190" s="38"/>
      <c r="C190" s="37"/>
      <c r="D190" s="177" t="s">
        <v>131</v>
      </c>
      <c r="E190" s="37"/>
      <c r="F190" s="178" t="s">
        <v>363</v>
      </c>
      <c r="G190" s="37"/>
      <c r="H190" s="37"/>
      <c r="I190" s="179"/>
      <c r="J190" s="37"/>
      <c r="K190" s="37"/>
      <c r="L190" s="38"/>
      <c r="M190" s="180"/>
      <c r="N190" s="181"/>
      <c r="O190" s="71"/>
      <c r="P190" s="71"/>
      <c r="Q190" s="71"/>
      <c r="R190" s="71"/>
      <c r="S190" s="71"/>
      <c r="T190" s="7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131</v>
      </c>
      <c r="AU190" s="18" t="s">
        <v>80</v>
      </c>
    </row>
    <row r="191" s="14" customFormat="1">
      <c r="A191" s="14"/>
      <c r="B191" s="194"/>
      <c r="C191" s="14"/>
      <c r="D191" s="177" t="s">
        <v>216</v>
      </c>
      <c r="E191" s="195" t="s">
        <v>3</v>
      </c>
      <c r="F191" s="196" t="s">
        <v>364</v>
      </c>
      <c r="G191" s="14"/>
      <c r="H191" s="197">
        <v>0.29999999999999999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216</v>
      </c>
      <c r="AU191" s="195" t="s">
        <v>80</v>
      </c>
      <c r="AV191" s="14" t="s">
        <v>80</v>
      </c>
      <c r="AW191" s="14" t="s">
        <v>32</v>
      </c>
      <c r="AX191" s="14" t="s">
        <v>78</v>
      </c>
      <c r="AY191" s="195" t="s">
        <v>121</v>
      </c>
    </row>
    <row r="192" s="12" customFormat="1" ht="22.8" customHeight="1">
      <c r="A192" s="12"/>
      <c r="B192" s="150"/>
      <c r="C192" s="12"/>
      <c r="D192" s="151" t="s">
        <v>69</v>
      </c>
      <c r="E192" s="161" t="s">
        <v>120</v>
      </c>
      <c r="F192" s="161" t="s">
        <v>365</v>
      </c>
      <c r="G192" s="12"/>
      <c r="H192" s="12"/>
      <c r="I192" s="153"/>
      <c r="J192" s="162">
        <f>BK192</f>
        <v>0</v>
      </c>
      <c r="K192" s="12"/>
      <c r="L192" s="150"/>
      <c r="M192" s="155"/>
      <c r="N192" s="156"/>
      <c r="O192" s="156"/>
      <c r="P192" s="157">
        <f>SUM(P193:P243)</f>
        <v>0</v>
      </c>
      <c r="Q192" s="156"/>
      <c r="R192" s="157">
        <f>SUM(R193:R243)</f>
        <v>2289.6325258000002</v>
      </c>
      <c r="S192" s="156"/>
      <c r="T192" s="158">
        <f>SUM(T193:T243)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1" t="s">
        <v>78</v>
      </c>
      <c r="AT192" s="159" t="s">
        <v>69</v>
      </c>
      <c r="AU192" s="159" t="s">
        <v>78</v>
      </c>
      <c r="AY192" s="151" t="s">
        <v>121</v>
      </c>
      <c r="BK192" s="160">
        <f>SUM(BK193:BK243)</f>
        <v>0</v>
      </c>
    </row>
    <row r="193" s="2" customFormat="1" ht="21.75" customHeight="1">
      <c r="A193" s="37"/>
      <c r="B193" s="163"/>
      <c r="C193" s="164" t="s">
        <v>366</v>
      </c>
      <c r="D193" s="164" t="s">
        <v>124</v>
      </c>
      <c r="E193" s="165" t="s">
        <v>367</v>
      </c>
      <c r="F193" s="166" t="s">
        <v>368</v>
      </c>
      <c r="G193" s="167" t="s">
        <v>192</v>
      </c>
      <c r="H193" s="168">
        <v>3154.27</v>
      </c>
      <c r="I193" s="169"/>
      <c r="J193" s="170">
        <f>ROUND(I193*H193,2)</f>
        <v>0</v>
      </c>
      <c r="K193" s="166" t="s">
        <v>193</v>
      </c>
      <c r="L193" s="38"/>
      <c r="M193" s="171" t="s">
        <v>3</v>
      </c>
      <c r="N193" s="172" t="s">
        <v>41</v>
      </c>
      <c r="O193" s="71"/>
      <c r="P193" s="173">
        <f>O193*H193</f>
        <v>0</v>
      </c>
      <c r="Q193" s="173">
        <v>0</v>
      </c>
      <c r="R193" s="173">
        <f>Q193*H193</f>
        <v>0</v>
      </c>
      <c r="S193" s="173">
        <v>0</v>
      </c>
      <c r="T193" s="17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5" t="s">
        <v>146</v>
      </c>
      <c r="AT193" s="175" t="s">
        <v>124</v>
      </c>
      <c r="AU193" s="175" t="s">
        <v>80</v>
      </c>
      <c r="AY193" s="18" t="s">
        <v>121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8" t="s">
        <v>78</v>
      </c>
      <c r="BK193" s="176">
        <f>ROUND(I193*H193,2)</f>
        <v>0</v>
      </c>
      <c r="BL193" s="18" t="s">
        <v>146</v>
      </c>
      <c r="BM193" s="175" t="s">
        <v>369</v>
      </c>
    </row>
    <row r="194" s="2" customFormat="1">
      <c r="A194" s="37"/>
      <c r="B194" s="38"/>
      <c r="C194" s="37"/>
      <c r="D194" s="177" t="s">
        <v>136</v>
      </c>
      <c r="E194" s="37"/>
      <c r="F194" s="182" t="s">
        <v>370</v>
      </c>
      <c r="G194" s="37"/>
      <c r="H194" s="37"/>
      <c r="I194" s="179"/>
      <c r="J194" s="37"/>
      <c r="K194" s="37"/>
      <c r="L194" s="38"/>
      <c r="M194" s="180"/>
      <c r="N194" s="181"/>
      <c r="O194" s="71"/>
      <c r="P194" s="71"/>
      <c r="Q194" s="71"/>
      <c r="R194" s="71"/>
      <c r="S194" s="71"/>
      <c r="T194" s="7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136</v>
      </c>
      <c r="AU194" s="18" t="s">
        <v>80</v>
      </c>
    </row>
    <row r="195" s="13" customFormat="1">
      <c r="A195" s="13"/>
      <c r="B195" s="187"/>
      <c r="C195" s="13"/>
      <c r="D195" s="177" t="s">
        <v>216</v>
      </c>
      <c r="E195" s="188" t="s">
        <v>3</v>
      </c>
      <c r="F195" s="189" t="s">
        <v>371</v>
      </c>
      <c r="G195" s="13"/>
      <c r="H195" s="188" t="s">
        <v>3</v>
      </c>
      <c r="I195" s="190"/>
      <c r="J195" s="13"/>
      <c r="K195" s="13"/>
      <c r="L195" s="187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216</v>
      </c>
      <c r="AU195" s="188" t="s">
        <v>80</v>
      </c>
      <c r="AV195" s="13" t="s">
        <v>78</v>
      </c>
      <c r="AW195" s="13" t="s">
        <v>32</v>
      </c>
      <c r="AX195" s="13" t="s">
        <v>70</v>
      </c>
      <c r="AY195" s="188" t="s">
        <v>121</v>
      </c>
    </row>
    <row r="196" s="14" customFormat="1">
      <c r="A196" s="14"/>
      <c r="B196" s="194"/>
      <c r="C196" s="14"/>
      <c r="D196" s="177" t="s">
        <v>216</v>
      </c>
      <c r="E196" s="195" t="s">
        <v>3</v>
      </c>
      <c r="F196" s="196" t="s">
        <v>303</v>
      </c>
      <c r="G196" s="14"/>
      <c r="H196" s="197">
        <v>3154.27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216</v>
      </c>
      <c r="AU196" s="195" t="s">
        <v>80</v>
      </c>
      <c r="AV196" s="14" t="s">
        <v>80</v>
      </c>
      <c r="AW196" s="14" t="s">
        <v>32</v>
      </c>
      <c r="AX196" s="14" t="s">
        <v>78</v>
      </c>
      <c r="AY196" s="195" t="s">
        <v>121</v>
      </c>
    </row>
    <row r="197" s="2" customFormat="1" ht="16.5" customHeight="1">
      <c r="A197" s="37"/>
      <c r="B197" s="163"/>
      <c r="C197" s="202" t="s">
        <v>372</v>
      </c>
      <c r="D197" s="202" t="s">
        <v>323</v>
      </c>
      <c r="E197" s="203" t="s">
        <v>373</v>
      </c>
      <c r="F197" s="204" t="s">
        <v>374</v>
      </c>
      <c r="G197" s="205" t="s">
        <v>291</v>
      </c>
      <c r="H197" s="206">
        <v>76.018000000000001</v>
      </c>
      <c r="I197" s="207"/>
      <c r="J197" s="208">
        <f>ROUND(I197*H197,2)</f>
        <v>0</v>
      </c>
      <c r="K197" s="204" t="s">
        <v>193</v>
      </c>
      <c r="L197" s="209"/>
      <c r="M197" s="210" t="s">
        <v>3</v>
      </c>
      <c r="N197" s="211" t="s">
        <v>41</v>
      </c>
      <c r="O197" s="71"/>
      <c r="P197" s="173">
        <f>O197*H197</f>
        <v>0</v>
      </c>
      <c r="Q197" s="173">
        <v>1</v>
      </c>
      <c r="R197" s="173">
        <f>Q197*H197</f>
        <v>76.018000000000001</v>
      </c>
      <c r="S197" s="173">
        <v>0</v>
      </c>
      <c r="T197" s="17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5" t="s">
        <v>164</v>
      </c>
      <c r="AT197" s="175" t="s">
        <v>323</v>
      </c>
      <c r="AU197" s="175" t="s">
        <v>80</v>
      </c>
      <c r="AY197" s="18" t="s">
        <v>121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8" t="s">
        <v>78</v>
      </c>
      <c r="BK197" s="176">
        <f>ROUND(I197*H197,2)</f>
        <v>0</v>
      </c>
      <c r="BL197" s="18" t="s">
        <v>146</v>
      </c>
      <c r="BM197" s="175" t="s">
        <v>375</v>
      </c>
    </row>
    <row r="198" s="2" customFormat="1">
      <c r="A198" s="37"/>
      <c r="B198" s="38"/>
      <c r="C198" s="37"/>
      <c r="D198" s="177" t="s">
        <v>136</v>
      </c>
      <c r="E198" s="37"/>
      <c r="F198" s="182" t="s">
        <v>376</v>
      </c>
      <c r="G198" s="37"/>
      <c r="H198" s="37"/>
      <c r="I198" s="179"/>
      <c r="J198" s="37"/>
      <c r="K198" s="37"/>
      <c r="L198" s="38"/>
      <c r="M198" s="180"/>
      <c r="N198" s="181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136</v>
      </c>
      <c r="AU198" s="18" t="s">
        <v>80</v>
      </c>
    </row>
    <row r="199" s="13" customFormat="1">
      <c r="A199" s="13"/>
      <c r="B199" s="187"/>
      <c r="C199" s="13"/>
      <c r="D199" s="177" t="s">
        <v>216</v>
      </c>
      <c r="E199" s="188" t="s">
        <v>3</v>
      </c>
      <c r="F199" s="189" t="s">
        <v>377</v>
      </c>
      <c r="G199" s="13"/>
      <c r="H199" s="188" t="s">
        <v>3</v>
      </c>
      <c r="I199" s="190"/>
      <c r="J199" s="13"/>
      <c r="K199" s="13"/>
      <c r="L199" s="187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216</v>
      </c>
      <c r="AU199" s="188" t="s">
        <v>80</v>
      </c>
      <c r="AV199" s="13" t="s">
        <v>78</v>
      </c>
      <c r="AW199" s="13" t="s">
        <v>32</v>
      </c>
      <c r="AX199" s="13" t="s">
        <v>70</v>
      </c>
      <c r="AY199" s="188" t="s">
        <v>121</v>
      </c>
    </row>
    <row r="200" s="14" customFormat="1">
      <c r="A200" s="14"/>
      <c r="B200" s="194"/>
      <c r="C200" s="14"/>
      <c r="D200" s="177" t="s">
        <v>216</v>
      </c>
      <c r="E200" s="195" t="s">
        <v>3</v>
      </c>
      <c r="F200" s="196" t="s">
        <v>378</v>
      </c>
      <c r="G200" s="14"/>
      <c r="H200" s="197">
        <v>76.018000000000001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216</v>
      </c>
      <c r="AU200" s="195" t="s">
        <v>80</v>
      </c>
      <c r="AV200" s="14" t="s">
        <v>80</v>
      </c>
      <c r="AW200" s="14" t="s">
        <v>32</v>
      </c>
      <c r="AX200" s="14" t="s">
        <v>78</v>
      </c>
      <c r="AY200" s="195" t="s">
        <v>121</v>
      </c>
    </row>
    <row r="201" s="2" customFormat="1" ht="16.5" customHeight="1">
      <c r="A201" s="37"/>
      <c r="B201" s="163"/>
      <c r="C201" s="164" t="s">
        <v>379</v>
      </c>
      <c r="D201" s="164" t="s">
        <v>124</v>
      </c>
      <c r="E201" s="165" t="s">
        <v>380</v>
      </c>
      <c r="F201" s="166" t="s">
        <v>381</v>
      </c>
      <c r="G201" s="167" t="s">
        <v>192</v>
      </c>
      <c r="H201" s="168">
        <v>1577.135</v>
      </c>
      <c r="I201" s="169"/>
      <c r="J201" s="170">
        <f>ROUND(I201*H201,2)</f>
        <v>0</v>
      </c>
      <c r="K201" s="166" t="s">
        <v>193</v>
      </c>
      <c r="L201" s="38"/>
      <c r="M201" s="171" t="s">
        <v>3</v>
      </c>
      <c r="N201" s="172" t="s">
        <v>41</v>
      </c>
      <c r="O201" s="71"/>
      <c r="P201" s="173">
        <f>O201*H201</f>
        <v>0</v>
      </c>
      <c r="Q201" s="173">
        <v>0.1012</v>
      </c>
      <c r="R201" s="173">
        <f>Q201*H201</f>
        <v>159.60606200000001</v>
      </c>
      <c r="S201" s="173">
        <v>0</v>
      </c>
      <c r="T201" s="17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5" t="s">
        <v>146</v>
      </c>
      <c r="AT201" s="175" t="s">
        <v>124</v>
      </c>
      <c r="AU201" s="175" t="s">
        <v>80</v>
      </c>
      <c r="AY201" s="18" t="s">
        <v>121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8" t="s">
        <v>78</v>
      </c>
      <c r="BK201" s="176">
        <f>ROUND(I201*H201,2)</f>
        <v>0</v>
      </c>
      <c r="BL201" s="18" t="s">
        <v>146</v>
      </c>
      <c r="BM201" s="175" t="s">
        <v>382</v>
      </c>
    </row>
    <row r="202" s="2" customFormat="1">
      <c r="A202" s="37"/>
      <c r="B202" s="38"/>
      <c r="C202" s="37"/>
      <c r="D202" s="177" t="s">
        <v>136</v>
      </c>
      <c r="E202" s="37"/>
      <c r="F202" s="182" t="s">
        <v>383</v>
      </c>
      <c r="G202" s="37"/>
      <c r="H202" s="37"/>
      <c r="I202" s="179"/>
      <c r="J202" s="37"/>
      <c r="K202" s="37"/>
      <c r="L202" s="38"/>
      <c r="M202" s="180"/>
      <c r="N202" s="181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136</v>
      </c>
      <c r="AU202" s="18" t="s">
        <v>80</v>
      </c>
    </row>
    <row r="203" s="2" customFormat="1">
      <c r="A203" s="37"/>
      <c r="B203" s="38"/>
      <c r="C203" s="37"/>
      <c r="D203" s="177" t="s">
        <v>131</v>
      </c>
      <c r="E203" s="37"/>
      <c r="F203" s="178" t="s">
        <v>384</v>
      </c>
      <c r="G203" s="37"/>
      <c r="H203" s="37"/>
      <c r="I203" s="179"/>
      <c r="J203" s="37"/>
      <c r="K203" s="37"/>
      <c r="L203" s="38"/>
      <c r="M203" s="180"/>
      <c r="N203" s="181"/>
      <c r="O203" s="71"/>
      <c r="P203" s="71"/>
      <c r="Q203" s="71"/>
      <c r="R203" s="71"/>
      <c r="S203" s="71"/>
      <c r="T203" s="7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131</v>
      </c>
      <c r="AU203" s="18" t="s">
        <v>80</v>
      </c>
    </row>
    <row r="204" s="14" customFormat="1">
      <c r="A204" s="14"/>
      <c r="B204" s="194"/>
      <c r="C204" s="14"/>
      <c r="D204" s="177" t="s">
        <v>216</v>
      </c>
      <c r="E204" s="195" t="s">
        <v>3</v>
      </c>
      <c r="F204" s="196" t="s">
        <v>385</v>
      </c>
      <c r="G204" s="14"/>
      <c r="H204" s="197">
        <v>1577.135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216</v>
      </c>
      <c r="AU204" s="195" t="s">
        <v>80</v>
      </c>
      <c r="AV204" s="14" t="s">
        <v>80</v>
      </c>
      <c r="AW204" s="14" t="s">
        <v>32</v>
      </c>
      <c r="AX204" s="14" t="s">
        <v>78</v>
      </c>
      <c r="AY204" s="195" t="s">
        <v>121</v>
      </c>
    </row>
    <row r="205" s="2" customFormat="1" ht="16.5" customHeight="1">
      <c r="A205" s="37"/>
      <c r="B205" s="163"/>
      <c r="C205" s="164" t="s">
        <v>386</v>
      </c>
      <c r="D205" s="164" t="s">
        <v>124</v>
      </c>
      <c r="E205" s="165" t="s">
        <v>387</v>
      </c>
      <c r="F205" s="166" t="s">
        <v>388</v>
      </c>
      <c r="G205" s="167" t="s">
        <v>192</v>
      </c>
      <c r="H205" s="168">
        <v>2889.27</v>
      </c>
      <c r="I205" s="169"/>
      <c r="J205" s="170">
        <f>ROUND(I205*H205,2)</f>
        <v>0</v>
      </c>
      <c r="K205" s="166" t="s">
        <v>3</v>
      </c>
      <c r="L205" s="38"/>
      <c r="M205" s="171" t="s">
        <v>3</v>
      </c>
      <c r="N205" s="172" t="s">
        <v>41</v>
      </c>
      <c r="O205" s="71"/>
      <c r="P205" s="173">
        <f>O205*H205</f>
        <v>0</v>
      </c>
      <c r="Q205" s="173">
        <v>0.27994000000000002</v>
      </c>
      <c r="R205" s="173">
        <f>Q205*H205</f>
        <v>808.82224380000002</v>
      </c>
      <c r="S205" s="173">
        <v>0</v>
      </c>
      <c r="T205" s="17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5" t="s">
        <v>146</v>
      </c>
      <c r="AT205" s="175" t="s">
        <v>124</v>
      </c>
      <c r="AU205" s="175" t="s">
        <v>80</v>
      </c>
      <c r="AY205" s="18" t="s">
        <v>121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8" t="s">
        <v>78</v>
      </c>
      <c r="BK205" s="176">
        <f>ROUND(I205*H205,2)</f>
        <v>0</v>
      </c>
      <c r="BL205" s="18" t="s">
        <v>146</v>
      </c>
      <c r="BM205" s="175" t="s">
        <v>389</v>
      </c>
    </row>
    <row r="206" s="2" customFormat="1">
      <c r="A206" s="37"/>
      <c r="B206" s="38"/>
      <c r="C206" s="37"/>
      <c r="D206" s="177" t="s">
        <v>136</v>
      </c>
      <c r="E206" s="37"/>
      <c r="F206" s="182" t="s">
        <v>390</v>
      </c>
      <c r="G206" s="37"/>
      <c r="H206" s="37"/>
      <c r="I206" s="179"/>
      <c r="J206" s="37"/>
      <c r="K206" s="37"/>
      <c r="L206" s="38"/>
      <c r="M206" s="180"/>
      <c r="N206" s="181"/>
      <c r="O206" s="71"/>
      <c r="P206" s="71"/>
      <c r="Q206" s="71"/>
      <c r="R206" s="71"/>
      <c r="S206" s="71"/>
      <c r="T206" s="7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136</v>
      </c>
      <c r="AU206" s="18" t="s">
        <v>80</v>
      </c>
    </row>
    <row r="207" s="13" customFormat="1">
      <c r="A207" s="13"/>
      <c r="B207" s="187"/>
      <c r="C207" s="13"/>
      <c r="D207" s="177" t="s">
        <v>216</v>
      </c>
      <c r="E207" s="188" t="s">
        <v>3</v>
      </c>
      <c r="F207" s="189" t="s">
        <v>391</v>
      </c>
      <c r="G207" s="13"/>
      <c r="H207" s="188" t="s">
        <v>3</v>
      </c>
      <c r="I207" s="190"/>
      <c r="J207" s="13"/>
      <c r="K207" s="13"/>
      <c r="L207" s="187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216</v>
      </c>
      <c r="AU207" s="188" t="s">
        <v>80</v>
      </c>
      <c r="AV207" s="13" t="s">
        <v>78</v>
      </c>
      <c r="AW207" s="13" t="s">
        <v>32</v>
      </c>
      <c r="AX207" s="13" t="s">
        <v>70</v>
      </c>
      <c r="AY207" s="188" t="s">
        <v>121</v>
      </c>
    </row>
    <row r="208" s="14" customFormat="1">
      <c r="A208" s="14"/>
      <c r="B208" s="194"/>
      <c r="C208" s="14"/>
      <c r="D208" s="177" t="s">
        <v>216</v>
      </c>
      <c r="E208" s="195" t="s">
        <v>3</v>
      </c>
      <c r="F208" s="196" t="s">
        <v>392</v>
      </c>
      <c r="G208" s="14"/>
      <c r="H208" s="197">
        <v>2889.27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216</v>
      </c>
      <c r="AU208" s="195" t="s">
        <v>80</v>
      </c>
      <c r="AV208" s="14" t="s">
        <v>80</v>
      </c>
      <c r="AW208" s="14" t="s">
        <v>32</v>
      </c>
      <c r="AX208" s="14" t="s">
        <v>78</v>
      </c>
      <c r="AY208" s="195" t="s">
        <v>121</v>
      </c>
    </row>
    <row r="209" s="2" customFormat="1" ht="16.5" customHeight="1">
      <c r="A209" s="37"/>
      <c r="B209" s="163"/>
      <c r="C209" s="164" t="s">
        <v>393</v>
      </c>
      <c r="D209" s="164" t="s">
        <v>124</v>
      </c>
      <c r="E209" s="165" t="s">
        <v>394</v>
      </c>
      <c r="F209" s="166" t="s">
        <v>395</v>
      </c>
      <c r="G209" s="167" t="s">
        <v>192</v>
      </c>
      <c r="H209" s="168">
        <v>3154.27</v>
      </c>
      <c r="I209" s="169"/>
      <c r="J209" s="170">
        <f>ROUND(I209*H209,2)</f>
        <v>0</v>
      </c>
      <c r="K209" s="166" t="s">
        <v>193</v>
      </c>
      <c r="L209" s="38"/>
      <c r="M209" s="171" t="s">
        <v>3</v>
      </c>
      <c r="N209" s="172" t="s">
        <v>41</v>
      </c>
      <c r="O209" s="71"/>
      <c r="P209" s="173">
        <f>O209*H209</f>
        <v>0</v>
      </c>
      <c r="Q209" s="173">
        <v>0.378</v>
      </c>
      <c r="R209" s="173">
        <f>Q209*H209</f>
        <v>1192.3140599999999</v>
      </c>
      <c r="S209" s="173">
        <v>0</v>
      </c>
      <c r="T209" s="17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5" t="s">
        <v>146</v>
      </c>
      <c r="AT209" s="175" t="s">
        <v>124</v>
      </c>
      <c r="AU209" s="175" t="s">
        <v>80</v>
      </c>
      <c r="AY209" s="18" t="s">
        <v>121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8" t="s">
        <v>78</v>
      </c>
      <c r="BK209" s="176">
        <f>ROUND(I209*H209,2)</f>
        <v>0</v>
      </c>
      <c r="BL209" s="18" t="s">
        <v>146</v>
      </c>
      <c r="BM209" s="175" t="s">
        <v>396</v>
      </c>
    </row>
    <row r="210" s="2" customFormat="1">
      <c r="A210" s="37"/>
      <c r="B210" s="38"/>
      <c r="C210" s="37"/>
      <c r="D210" s="177" t="s">
        <v>136</v>
      </c>
      <c r="E210" s="37"/>
      <c r="F210" s="182" t="s">
        <v>397</v>
      </c>
      <c r="G210" s="37"/>
      <c r="H210" s="37"/>
      <c r="I210" s="179"/>
      <c r="J210" s="37"/>
      <c r="K210" s="37"/>
      <c r="L210" s="38"/>
      <c r="M210" s="180"/>
      <c r="N210" s="181"/>
      <c r="O210" s="71"/>
      <c r="P210" s="71"/>
      <c r="Q210" s="71"/>
      <c r="R210" s="71"/>
      <c r="S210" s="71"/>
      <c r="T210" s="7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136</v>
      </c>
      <c r="AU210" s="18" t="s">
        <v>80</v>
      </c>
    </row>
    <row r="211" s="2" customFormat="1">
      <c r="A211" s="37"/>
      <c r="B211" s="38"/>
      <c r="C211" s="37"/>
      <c r="D211" s="177" t="s">
        <v>131</v>
      </c>
      <c r="E211" s="37"/>
      <c r="F211" s="178" t="s">
        <v>398</v>
      </c>
      <c r="G211" s="37"/>
      <c r="H211" s="37"/>
      <c r="I211" s="179"/>
      <c r="J211" s="37"/>
      <c r="K211" s="37"/>
      <c r="L211" s="38"/>
      <c r="M211" s="180"/>
      <c r="N211" s="181"/>
      <c r="O211" s="71"/>
      <c r="P211" s="71"/>
      <c r="Q211" s="71"/>
      <c r="R211" s="71"/>
      <c r="S211" s="71"/>
      <c r="T211" s="7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131</v>
      </c>
      <c r="AU211" s="18" t="s">
        <v>80</v>
      </c>
    </row>
    <row r="212" s="13" customFormat="1">
      <c r="A212" s="13"/>
      <c r="B212" s="187"/>
      <c r="C212" s="13"/>
      <c r="D212" s="177" t="s">
        <v>216</v>
      </c>
      <c r="E212" s="188" t="s">
        <v>3</v>
      </c>
      <c r="F212" s="189" t="s">
        <v>399</v>
      </c>
      <c r="G212" s="13"/>
      <c r="H212" s="188" t="s">
        <v>3</v>
      </c>
      <c r="I212" s="190"/>
      <c r="J212" s="13"/>
      <c r="K212" s="13"/>
      <c r="L212" s="187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8" t="s">
        <v>216</v>
      </c>
      <c r="AU212" s="188" t="s">
        <v>80</v>
      </c>
      <c r="AV212" s="13" t="s">
        <v>78</v>
      </c>
      <c r="AW212" s="13" t="s">
        <v>32</v>
      </c>
      <c r="AX212" s="13" t="s">
        <v>70</v>
      </c>
      <c r="AY212" s="188" t="s">
        <v>121</v>
      </c>
    </row>
    <row r="213" s="14" customFormat="1">
      <c r="A213" s="14"/>
      <c r="B213" s="194"/>
      <c r="C213" s="14"/>
      <c r="D213" s="177" t="s">
        <v>216</v>
      </c>
      <c r="E213" s="195" t="s">
        <v>3</v>
      </c>
      <c r="F213" s="196" t="s">
        <v>400</v>
      </c>
      <c r="G213" s="14"/>
      <c r="H213" s="197">
        <v>3154.27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216</v>
      </c>
      <c r="AU213" s="195" t="s">
        <v>80</v>
      </c>
      <c r="AV213" s="14" t="s">
        <v>80</v>
      </c>
      <c r="AW213" s="14" t="s">
        <v>32</v>
      </c>
      <c r="AX213" s="14" t="s">
        <v>78</v>
      </c>
      <c r="AY213" s="195" t="s">
        <v>121</v>
      </c>
    </row>
    <row r="214" s="2" customFormat="1" ht="16.5" customHeight="1">
      <c r="A214" s="37"/>
      <c r="B214" s="163"/>
      <c r="C214" s="164" t="s">
        <v>401</v>
      </c>
      <c r="D214" s="164" t="s">
        <v>124</v>
      </c>
      <c r="E214" s="165" t="s">
        <v>402</v>
      </c>
      <c r="F214" s="166" t="s">
        <v>403</v>
      </c>
      <c r="G214" s="167" t="s">
        <v>192</v>
      </c>
      <c r="H214" s="168">
        <v>2576.835</v>
      </c>
      <c r="I214" s="169"/>
      <c r="J214" s="170">
        <f>ROUND(I214*H214,2)</f>
        <v>0</v>
      </c>
      <c r="K214" s="166" t="s">
        <v>193</v>
      </c>
      <c r="L214" s="38"/>
      <c r="M214" s="171" t="s">
        <v>3</v>
      </c>
      <c r="N214" s="172" t="s">
        <v>41</v>
      </c>
      <c r="O214" s="71"/>
      <c r="P214" s="173">
        <f>O214*H214</f>
        <v>0</v>
      </c>
      <c r="Q214" s="173">
        <v>0</v>
      </c>
      <c r="R214" s="173">
        <f>Q214*H214</f>
        <v>0</v>
      </c>
      <c r="S214" s="173">
        <v>0</v>
      </c>
      <c r="T214" s="17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5" t="s">
        <v>146</v>
      </c>
      <c r="AT214" s="175" t="s">
        <v>124</v>
      </c>
      <c r="AU214" s="175" t="s">
        <v>80</v>
      </c>
      <c r="AY214" s="18" t="s">
        <v>121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8" t="s">
        <v>78</v>
      </c>
      <c r="BK214" s="176">
        <f>ROUND(I214*H214,2)</f>
        <v>0</v>
      </c>
      <c r="BL214" s="18" t="s">
        <v>146</v>
      </c>
      <c r="BM214" s="175" t="s">
        <v>404</v>
      </c>
    </row>
    <row r="215" s="2" customFormat="1">
      <c r="A215" s="37"/>
      <c r="B215" s="38"/>
      <c r="C215" s="37"/>
      <c r="D215" s="177" t="s">
        <v>136</v>
      </c>
      <c r="E215" s="37"/>
      <c r="F215" s="182" t="s">
        <v>405</v>
      </c>
      <c r="G215" s="37"/>
      <c r="H215" s="37"/>
      <c r="I215" s="179"/>
      <c r="J215" s="37"/>
      <c r="K215" s="37"/>
      <c r="L215" s="38"/>
      <c r="M215" s="180"/>
      <c r="N215" s="181"/>
      <c r="O215" s="71"/>
      <c r="P215" s="71"/>
      <c r="Q215" s="71"/>
      <c r="R215" s="71"/>
      <c r="S215" s="71"/>
      <c r="T215" s="7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136</v>
      </c>
      <c r="AU215" s="18" t="s">
        <v>80</v>
      </c>
    </row>
    <row r="216" s="13" customFormat="1">
      <c r="A216" s="13"/>
      <c r="B216" s="187"/>
      <c r="C216" s="13"/>
      <c r="D216" s="177" t="s">
        <v>216</v>
      </c>
      <c r="E216" s="188" t="s">
        <v>3</v>
      </c>
      <c r="F216" s="189" t="s">
        <v>406</v>
      </c>
      <c r="G216" s="13"/>
      <c r="H216" s="188" t="s">
        <v>3</v>
      </c>
      <c r="I216" s="190"/>
      <c r="J216" s="13"/>
      <c r="K216" s="13"/>
      <c r="L216" s="187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216</v>
      </c>
      <c r="AU216" s="188" t="s">
        <v>80</v>
      </c>
      <c r="AV216" s="13" t="s">
        <v>78</v>
      </c>
      <c r="AW216" s="13" t="s">
        <v>32</v>
      </c>
      <c r="AX216" s="13" t="s">
        <v>70</v>
      </c>
      <c r="AY216" s="188" t="s">
        <v>121</v>
      </c>
    </row>
    <row r="217" s="14" customFormat="1">
      <c r="A217" s="14"/>
      <c r="B217" s="194"/>
      <c r="C217" s="14"/>
      <c r="D217" s="177" t="s">
        <v>216</v>
      </c>
      <c r="E217" s="195" t="s">
        <v>3</v>
      </c>
      <c r="F217" s="196" t="s">
        <v>407</v>
      </c>
      <c r="G217" s="14"/>
      <c r="H217" s="197">
        <v>2576.835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216</v>
      </c>
      <c r="AU217" s="195" t="s">
        <v>80</v>
      </c>
      <c r="AV217" s="14" t="s">
        <v>80</v>
      </c>
      <c r="AW217" s="14" t="s">
        <v>32</v>
      </c>
      <c r="AX217" s="14" t="s">
        <v>78</v>
      </c>
      <c r="AY217" s="195" t="s">
        <v>121</v>
      </c>
    </row>
    <row r="218" s="2" customFormat="1" ht="16.5" customHeight="1">
      <c r="A218" s="37"/>
      <c r="B218" s="163"/>
      <c r="C218" s="164" t="s">
        <v>408</v>
      </c>
      <c r="D218" s="164" t="s">
        <v>124</v>
      </c>
      <c r="E218" s="165" t="s">
        <v>409</v>
      </c>
      <c r="F218" s="166" t="s">
        <v>410</v>
      </c>
      <c r="G218" s="167" t="s">
        <v>192</v>
      </c>
      <c r="H218" s="168">
        <v>265</v>
      </c>
      <c r="I218" s="169"/>
      <c r="J218" s="170">
        <f>ROUND(I218*H218,2)</f>
        <v>0</v>
      </c>
      <c r="K218" s="166" t="s">
        <v>193</v>
      </c>
      <c r="L218" s="38"/>
      <c r="M218" s="171" t="s">
        <v>3</v>
      </c>
      <c r="N218" s="172" t="s">
        <v>41</v>
      </c>
      <c r="O218" s="71"/>
      <c r="P218" s="173">
        <f>O218*H218</f>
        <v>0</v>
      </c>
      <c r="Q218" s="173">
        <v>0.18776000000000001</v>
      </c>
      <c r="R218" s="173">
        <f>Q218*H218</f>
        <v>49.756399999999999</v>
      </c>
      <c r="S218" s="173">
        <v>0</v>
      </c>
      <c r="T218" s="17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5" t="s">
        <v>146</v>
      </c>
      <c r="AT218" s="175" t="s">
        <v>124</v>
      </c>
      <c r="AU218" s="175" t="s">
        <v>80</v>
      </c>
      <c r="AY218" s="18" t="s">
        <v>121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8" t="s">
        <v>78</v>
      </c>
      <c r="BK218" s="176">
        <f>ROUND(I218*H218,2)</f>
        <v>0</v>
      </c>
      <c r="BL218" s="18" t="s">
        <v>146</v>
      </c>
      <c r="BM218" s="175" t="s">
        <v>411</v>
      </c>
    </row>
    <row r="219" s="2" customFormat="1">
      <c r="A219" s="37"/>
      <c r="B219" s="38"/>
      <c r="C219" s="37"/>
      <c r="D219" s="177" t="s">
        <v>136</v>
      </c>
      <c r="E219" s="37"/>
      <c r="F219" s="182" t="s">
        <v>412</v>
      </c>
      <c r="G219" s="37"/>
      <c r="H219" s="37"/>
      <c r="I219" s="179"/>
      <c r="J219" s="37"/>
      <c r="K219" s="37"/>
      <c r="L219" s="38"/>
      <c r="M219" s="180"/>
      <c r="N219" s="181"/>
      <c r="O219" s="71"/>
      <c r="P219" s="71"/>
      <c r="Q219" s="71"/>
      <c r="R219" s="71"/>
      <c r="S219" s="71"/>
      <c r="T219" s="7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136</v>
      </c>
      <c r="AU219" s="18" t="s">
        <v>80</v>
      </c>
    </row>
    <row r="220" s="14" customFormat="1">
      <c r="A220" s="14"/>
      <c r="B220" s="194"/>
      <c r="C220" s="14"/>
      <c r="D220" s="177" t="s">
        <v>216</v>
      </c>
      <c r="E220" s="195" t="s">
        <v>3</v>
      </c>
      <c r="F220" s="196" t="s">
        <v>413</v>
      </c>
      <c r="G220" s="14"/>
      <c r="H220" s="197">
        <v>265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216</v>
      </c>
      <c r="AU220" s="195" t="s">
        <v>80</v>
      </c>
      <c r="AV220" s="14" t="s">
        <v>80</v>
      </c>
      <c r="AW220" s="14" t="s">
        <v>32</v>
      </c>
      <c r="AX220" s="14" t="s">
        <v>78</v>
      </c>
      <c r="AY220" s="195" t="s">
        <v>121</v>
      </c>
    </row>
    <row r="221" s="2" customFormat="1" ht="16.5" customHeight="1">
      <c r="A221" s="37"/>
      <c r="B221" s="163"/>
      <c r="C221" s="164" t="s">
        <v>414</v>
      </c>
      <c r="D221" s="164" t="s">
        <v>124</v>
      </c>
      <c r="E221" s="165" t="s">
        <v>415</v>
      </c>
      <c r="F221" s="166" t="s">
        <v>416</v>
      </c>
      <c r="G221" s="167" t="s">
        <v>192</v>
      </c>
      <c r="H221" s="168">
        <v>2576.835</v>
      </c>
      <c r="I221" s="169"/>
      <c r="J221" s="170">
        <f>ROUND(I221*H221,2)</f>
        <v>0</v>
      </c>
      <c r="K221" s="166" t="s">
        <v>3</v>
      </c>
      <c r="L221" s="38"/>
      <c r="M221" s="171" t="s">
        <v>3</v>
      </c>
      <c r="N221" s="172" t="s">
        <v>41</v>
      </c>
      <c r="O221" s="71"/>
      <c r="P221" s="173">
        <f>O221*H221</f>
        <v>0</v>
      </c>
      <c r="Q221" s="173">
        <v>0</v>
      </c>
      <c r="R221" s="173">
        <f>Q221*H221</f>
        <v>0</v>
      </c>
      <c r="S221" s="173">
        <v>0</v>
      </c>
      <c r="T221" s="17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75" t="s">
        <v>146</v>
      </c>
      <c r="AT221" s="175" t="s">
        <v>124</v>
      </c>
      <c r="AU221" s="175" t="s">
        <v>80</v>
      </c>
      <c r="AY221" s="18" t="s">
        <v>121</v>
      </c>
      <c r="BE221" s="176">
        <f>IF(N221="základní",J221,0)</f>
        <v>0</v>
      </c>
      <c r="BF221" s="176">
        <f>IF(N221="snížená",J221,0)</f>
        <v>0</v>
      </c>
      <c r="BG221" s="176">
        <f>IF(N221="zákl. přenesená",J221,0)</f>
        <v>0</v>
      </c>
      <c r="BH221" s="176">
        <f>IF(N221="sníž. přenesená",J221,0)</f>
        <v>0</v>
      </c>
      <c r="BI221" s="176">
        <f>IF(N221="nulová",J221,0)</f>
        <v>0</v>
      </c>
      <c r="BJ221" s="18" t="s">
        <v>78</v>
      </c>
      <c r="BK221" s="176">
        <f>ROUND(I221*H221,2)</f>
        <v>0</v>
      </c>
      <c r="BL221" s="18" t="s">
        <v>146</v>
      </c>
      <c r="BM221" s="175" t="s">
        <v>417</v>
      </c>
    </row>
    <row r="222" s="2" customFormat="1">
      <c r="A222" s="37"/>
      <c r="B222" s="38"/>
      <c r="C222" s="37"/>
      <c r="D222" s="177" t="s">
        <v>136</v>
      </c>
      <c r="E222" s="37"/>
      <c r="F222" s="182" t="s">
        <v>418</v>
      </c>
      <c r="G222" s="37"/>
      <c r="H222" s="37"/>
      <c r="I222" s="179"/>
      <c r="J222" s="37"/>
      <c r="K222" s="37"/>
      <c r="L222" s="38"/>
      <c r="M222" s="180"/>
      <c r="N222" s="181"/>
      <c r="O222" s="71"/>
      <c r="P222" s="71"/>
      <c r="Q222" s="71"/>
      <c r="R222" s="71"/>
      <c r="S222" s="71"/>
      <c r="T222" s="7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136</v>
      </c>
      <c r="AU222" s="18" t="s">
        <v>80</v>
      </c>
    </row>
    <row r="223" s="13" customFormat="1">
      <c r="A223" s="13"/>
      <c r="B223" s="187"/>
      <c r="C223" s="13"/>
      <c r="D223" s="177" t="s">
        <v>216</v>
      </c>
      <c r="E223" s="188" t="s">
        <v>3</v>
      </c>
      <c r="F223" s="189" t="s">
        <v>419</v>
      </c>
      <c r="G223" s="13"/>
      <c r="H223" s="188" t="s">
        <v>3</v>
      </c>
      <c r="I223" s="190"/>
      <c r="J223" s="13"/>
      <c r="K223" s="13"/>
      <c r="L223" s="187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216</v>
      </c>
      <c r="AU223" s="188" t="s">
        <v>80</v>
      </c>
      <c r="AV223" s="13" t="s">
        <v>78</v>
      </c>
      <c r="AW223" s="13" t="s">
        <v>32</v>
      </c>
      <c r="AX223" s="13" t="s">
        <v>70</v>
      </c>
      <c r="AY223" s="188" t="s">
        <v>121</v>
      </c>
    </row>
    <row r="224" s="14" customFormat="1">
      <c r="A224" s="14"/>
      <c r="B224" s="194"/>
      <c r="C224" s="14"/>
      <c r="D224" s="177" t="s">
        <v>216</v>
      </c>
      <c r="E224" s="195" t="s">
        <v>3</v>
      </c>
      <c r="F224" s="196" t="s">
        <v>420</v>
      </c>
      <c r="G224" s="14"/>
      <c r="H224" s="197">
        <v>2576.835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216</v>
      </c>
      <c r="AU224" s="195" t="s">
        <v>80</v>
      </c>
      <c r="AV224" s="14" t="s">
        <v>80</v>
      </c>
      <c r="AW224" s="14" t="s">
        <v>32</v>
      </c>
      <c r="AX224" s="14" t="s">
        <v>78</v>
      </c>
      <c r="AY224" s="195" t="s">
        <v>121</v>
      </c>
    </row>
    <row r="225" s="2" customFormat="1" ht="16.5" customHeight="1">
      <c r="A225" s="37"/>
      <c r="B225" s="163"/>
      <c r="C225" s="164" t="s">
        <v>421</v>
      </c>
      <c r="D225" s="164" t="s">
        <v>124</v>
      </c>
      <c r="E225" s="165" t="s">
        <v>422</v>
      </c>
      <c r="F225" s="166" t="s">
        <v>423</v>
      </c>
      <c r="G225" s="167" t="s">
        <v>192</v>
      </c>
      <c r="H225" s="168">
        <v>2465.27</v>
      </c>
      <c r="I225" s="169"/>
      <c r="J225" s="170">
        <f>ROUND(I225*H225,2)</f>
        <v>0</v>
      </c>
      <c r="K225" s="166" t="s">
        <v>3</v>
      </c>
      <c r="L225" s="38"/>
      <c r="M225" s="171" t="s">
        <v>3</v>
      </c>
      <c r="N225" s="172" t="s">
        <v>41</v>
      </c>
      <c r="O225" s="71"/>
      <c r="P225" s="173">
        <f>O225*H225</f>
        <v>0</v>
      </c>
      <c r="Q225" s="173">
        <v>0</v>
      </c>
      <c r="R225" s="173">
        <f>Q225*H225</f>
        <v>0</v>
      </c>
      <c r="S225" s="173">
        <v>0</v>
      </c>
      <c r="T225" s="17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75" t="s">
        <v>146</v>
      </c>
      <c r="AT225" s="175" t="s">
        <v>124</v>
      </c>
      <c r="AU225" s="175" t="s">
        <v>80</v>
      </c>
      <c r="AY225" s="18" t="s">
        <v>121</v>
      </c>
      <c r="BE225" s="176">
        <f>IF(N225="základní",J225,0)</f>
        <v>0</v>
      </c>
      <c r="BF225" s="176">
        <f>IF(N225="snížená",J225,0)</f>
        <v>0</v>
      </c>
      <c r="BG225" s="176">
        <f>IF(N225="zákl. přenesená",J225,0)</f>
        <v>0</v>
      </c>
      <c r="BH225" s="176">
        <f>IF(N225="sníž. přenesená",J225,0)</f>
        <v>0</v>
      </c>
      <c r="BI225" s="176">
        <f>IF(N225="nulová",J225,0)</f>
        <v>0</v>
      </c>
      <c r="BJ225" s="18" t="s">
        <v>78</v>
      </c>
      <c r="BK225" s="176">
        <f>ROUND(I225*H225,2)</f>
        <v>0</v>
      </c>
      <c r="BL225" s="18" t="s">
        <v>146</v>
      </c>
      <c r="BM225" s="175" t="s">
        <v>424</v>
      </c>
    </row>
    <row r="226" s="2" customFormat="1">
      <c r="A226" s="37"/>
      <c r="B226" s="38"/>
      <c r="C226" s="37"/>
      <c r="D226" s="177" t="s">
        <v>136</v>
      </c>
      <c r="E226" s="37"/>
      <c r="F226" s="182" t="s">
        <v>425</v>
      </c>
      <c r="G226" s="37"/>
      <c r="H226" s="37"/>
      <c r="I226" s="179"/>
      <c r="J226" s="37"/>
      <c r="K226" s="37"/>
      <c r="L226" s="38"/>
      <c r="M226" s="180"/>
      <c r="N226" s="181"/>
      <c r="O226" s="71"/>
      <c r="P226" s="71"/>
      <c r="Q226" s="71"/>
      <c r="R226" s="71"/>
      <c r="S226" s="71"/>
      <c r="T226" s="7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136</v>
      </c>
      <c r="AU226" s="18" t="s">
        <v>80</v>
      </c>
    </row>
    <row r="227" s="13" customFormat="1">
      <c r="A227" s="13"/>
      <c r="B227" s="187"/>
      <c r="C227" s="13"/>
      <c r="D227" s="177" t="s">
        <v>216</v>
      </c>
      <c r="E227" s="188" t="s">
        <v>3</v>
      </c>
      <c r="F227" s="189" t="s">
        <v>426</v>
      </c>
      <c r="G227" s="13"/>
      <c r="H227" s="188" t="s">
        <v>3</v>
      </c>
      <c r="I227" s="190"/>
      <c r="J227" s="13"/>
      <c r="K227" s="13"/>
      <c r="L227" s="187"/>
      <c r="M227" s="191"/>
      <c r="N227" s="192"/>
      <c r="O227" s="192"/>
      <c r="P227" s="192"/>
      <c r="Q227" s="192"/>
      <c r="R227" s="192"/>
      <c r="S227" s="192"/>
      <c r="T227" s="19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8" t="s">
        <v>216</v>
      </c>
      <c r="AU227" s="188" t="s">
        <v>80</v>
      </c>
      <c r="AV227" s="13" t="s">
        <v>78</v>
      </c>
      <c r="AW227" s="13" t="s">
        <v>32</v>
      </c>
      <c r="AX227" s="13" t="s">
        <v>70</v>
      </c>
      <c r="AY227" s="188" t="s">
        <v>121</v>
      </c>
    </row>
    <row r="228" s="14" customFormat="1">
      <c r="A228" s="14"/>
      <c r="B228" s="194"/>
      <c r="C228" s="14"/>
      <c r="D228" s="177" t="s">
        <v>216</v>
      </c>
      <c r="E228" s="195" t="s">
        <v>3</v>
      </c>
      <c r="F228" s="196" t="s">
        <v>427</v>
      </c>
      <c r="G228" s="14"/>
      <c r="H228" s="197">
        <v>2465.27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216</v>
      </c>
      <c r="AU228" s="195" t="s">
        <v>80</v>
      </c>
      <c r="AV228" s="14" t="s">
        <v>80</v>
      </c>
      <c r="AW228" s="14" t="s">
        <v>32</v>
      </c>
      <c r="AX228" s="14" t="s">
        <v>78</v>
      </c>
      <c r="AY228" s="195" t="s">
        <v>121</v>
      </c>
    </row>
    <row r="229" s="2" customFormat="1" ht="21.75" customHeight="1">
      <c r="A229" s="37"/>
      <c r="B229" s="163"/>
      <c r="C229" s="164" t="s">
        <v>428</v>
      </c>
      <c r="D229" s="164" t="s">
        <v>124</v>
      </c>
      <c r="E229" s="165" t="s">
        <v>429</v>
      </c>
      <c r="F229" s="166" t="s">
        <v>430</v>
      </c>
      <c r="G229" s="167" t="s">
        <v>192</v>
      </c>
      <c r="H229" s="168">
        <v>2465.27</v>
      </c>
      <c r="I229" s="169"/>
      <c r="J229" s="170">
        <f>ROUND(I229*H229,2)</f>
        <v>0</v>
      </c>
      <c r="K229" s="166" t="s">
        <v>193</v>
      </c>
      <c r="L229" s="38"/>
      <c r="M229" s="171" t="s">
        <v>3</v>
      </c>
      <c r="N229" s="172" t="s">
        <v>41</v>
      </c>
      <c r="O229" s="71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5" t="s">
        <v>146</v>
      </c>
      <c r="AT229" s="175" t="s">
        <v>124</v>
      </c>
      <c r="AU229" s="175" t="s">
        <v>80</v>
      </c>
      <c r="AY229" s="18" t="s">
        <v>121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8" t="s">
        <v>78</v>
      </c>
      <c r="BK229" s="176">
        <f>ROUND(I229*H229,2)</f>
        <v>0</v>
      </c>
      <c r="BL229" s="18" t="s">
        <v>146</v>
      </c>
      <c r="BM229" s="175" t="s">
        <v>431</v>
      </c>
    </row>
    <row r="230" s="2" customFormat="1">
      <c r="A230" s="37"/>
      <c r="B230" s="38"/>
      <c r="C230" s="37"/>
      <c r="D230" s="177" t="s">
        <v>136</v>
      </c>
      <c r="E230" s="37"/>
      <c r="F230" s="182" t="s">
        <v>432</v>
      </c>
      <c r="G230" s="37"/>
      <c r="H230" s="37"/>
      <c r="I230" s="179"/>
      <c r="J230" s="37"/>
      <c r="K230" s="37"/>
      <c r="L230" s="38"/>
      <c r="M230" s="180"/>
      <c r="N230" s="181"/>
      <c r="O230" s="71"/>
      <c r="P230" s="71"/>
      <c r="Q230" s="71"/>
      <c r="R230" s="71"/>
      <c r="S230" s="71"/>
      <c r="T230" s="7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136</v>
      </c>
      <c r="AU230" s="18" t="s">
        <v>80</v>
      </c>
    </row>
    <row r="231" s="13" customFormat="1">
      <c r="A231" s="13"/>
      <c r="B231" s="187"/>
      <c r="C231" s="13"/>
      <c r="D231" s="177" t="s">
        <v>216</v>
      </c>
      <c r="E231" s="188" t="s">
        <v>3</v>
      </c>
      <c r="F231" s="189" t="s">
        <v>433</v>
      </c>
      <c r="G231" s="13"/>
      <c r="H231" s="188" t="s">
        <v>3</v>
      </c>
      <c r="I231" s="190"/>
      <c r="J231" s="13"/>
      <c r="K231" s="13"/>
      <c r="L231" s="187"/>
      <c r="M231" s="191"/>
      <c r="N231" s="192"/>
      <c r="O231" s="192"/>
      <c r="P231" s="192"/>
      <c r="Q231" s="192"/>
      <c r="R231" s="192"/>
      <c r="S231" s="192"/>
      <c r="T231" s="19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8" t="s">
        <v>216</v>
      </c>
      <c r="AU231" s="188" t="s">
        <v>80</v>
      </c>
      <c r="AV231" s="13" t="s">
        <v>78</v>
      </c>
      <c r="AW231" s="13" t="s">
        <v>32</v>
      </c>
      <c r="AX231" s="13" t="s">
        <v>70</v>
      </c>
      <c r="AY231" s="188" t="s">
        <v>121</v>
      </c>
    </row>
    <row r="232" s="14" customFormat="1">
      <c r="A232" s="14"/>
      <c r="B232" s="194"/>
      <c r="C232" s="14"/>
      <c r="D232" s="177" t="s">
        <v>216</v>
      </c>
      <c r="E232" s="195" t="s">
        <v>3</v>
      </c>
      <c r="F232" s="196" t="s">
        <v>434</v>
      </c>
      <c r="G232" s="14"/>
      <c r="H232" s="197">
        <v>2465.27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216</v>
      </c>
      <c r="AU232" s="195" t="s">
        <v>80</v>
      </c>
      <c r="AV232" s="14" t="s">
        <v>80</v>
      </c>
      <c r="AW232" s="14" t="s">
        <v>32</v>
      </c>
      <c r="AX232" s="14" t="s">
        <v>78</v>
      </c>
      <c r="AY232" s="195" t="s">
        <v>121</v>
      </c>
    </row>
    <row r="233" s="2" customFormat="1" ht="16.5" customHeight="1">
      <c r="A233" s="37"/>
      <c r="B233" s="163"/>
      <c r="C233" s="164" t="s">
        <v>435</v>
      </c>
      <c r="D233" s="164" t="s">
        <v>124</v>
      </c>
      <c r="E233" s="165" t="s">
        <v>436</v>
      </c>
      <c r="F233" s="166" t="s">
        <v>437</v>
      </c>
      <c r="G233" s="167" t="s">
        <v>192</v>
      </c>
      <c r="H233" s="168">
        <v>4</v>
      </c>
      <c r="I233" s="169"/>
      <c r="J233" s="170">
        <f>ROUND(I233*H233,2)</f>
        <v>0</v>
      </c>
      <c r="K233" s="166" t="s">
        <v>3</v>
      </c>
      <c r="L233" s="38"/>
      <c r="M233" s="171" t="s">
        <v>3</v>
      </c>
      <c r="N233" s="172" t="s">
        <v>41</v>
      </c>
      <c r="O233" s="71"/>
      <c r="P233" s="173">
        <f>O233*H233</f>
        <v>0</v>
      </c>
      <c r="Q233" s="173">
        <v>0.61404000000000003</v>
      </c>
      <c r="R233" s="173">
        <f>Q233*H233</f>
        <v>2.4561600000000001</v>
      </c>
      <c r="S233" s="173">
        <v>0</v>
      </c>
      <c r="T233" s="17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75" t="s">
        <v>146</v>
      </c>
      <c r="AT233" s="175" t="s">
        <v>124</v>
      </c>
      <c r="AU233" s="175" t="s">
        <v>80</v>
      </c>
      <c r="AY233" s="18" t="s">
        <v>121</v>
      </c>
      <c r="BE233" s="176">
        <f>IF(N233="základní",J233,0)</f>
        <v>0</v>
      </c>
      <c r="BF233" s="176">
        <f>IF(N233="snížená",J233,0)</f>
        <v>0</v>
      </c>
      <c r="BG233" s="176">
        <f>IF(N233="zákl. přenesená",J233,0)</f>
        <v>0</v>
      </c>
      <c r="BH233" s="176">
        <f>IF(N233="sníž. přenesená",J233,0)</f>
        <v>0</v>
      </c>
      <c r="BI233" s="176">
        <f>IF(N233="nulová",J233,0)</f>
        <v>0</v>
      </c>
      <c r="BJ233" s="18" t="s">
        <v>78</v>
      </c>
      <c r="BK233" s="176">
        <f>ROUND(I233*H233,2)</f>
        <v>0</v>
      </c>
      <c r="BL233" s="18" t="s">
        <v>146</v>
      </c>
      <c r="BM233" s="175" t="s">
        <v>438</v>
      </c>
    </row>
    <row r="234" s="2" customFormat="1">
      <c r="A234" s="37"/>
      <c r="B234" s="38"/>
      <c r="C234" s="37"/>
      <c r="D234" s="177" t="s">
        <v>136</v>
      </c>
      <c r="E234" s="37"/>
      <c r="F234" s="182" t="s">
        <v>439</v>
      </c>
      <c r="G234" s="37"/>
      <c r="H234" s="37"/>
      <c r="I234" s="179"/>
      <c r="J234" s="37"/>
      <c r="K234" s="37"/>
      <c r="L234" s="38"/>
      <c r="M234" s="180"/>
      <c r="N234" s="181"/>
      <c r="O234" s="71"/>
      <c r="P234" s="71"/>
      <c r="Q234" s="71"/>
      <c r="R234" s="71"/>
      <c r="S234" s="71"/>
      <c r="T234" s="7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136</v>
      </c>
      <c r="AU234" s="18" t="s">
        <v>80</v>
      </c>
    </row>
    <row r="235" s="13" customFormat="1">
      <c r="A235" s="13"/>
      <c r="B235" s="187"/>
      <c r="C235" s="13"/>
      <c r="D235" s="177" t="s">
        <v>216</v>
      </c>
      <c r="E235" s="188" t="s">
        <v>3</v>
      </c>
      <c r="F235" s="189" t="s">
        <v>440</v>
      </c>
      <c r="G235" s="13"/>
      <c r="H235" s="188" t="s">
        <v>3</v>
      </c>
      <c r="I235" s="190"/>
      <c r="J235" s="13"/>
      <c r="K235" s="13"/>
      <c r="L235" s="187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216</v>
      </c>
      <c r="AU235" s="188" t="s">
        <v>80</v>
      </c>
      <c r="AV235" s="13" t="s">
        <v>78</v>
      </c>
      <c r="AW235" s="13" t="s">
        <v>32</v>
      </c>
      <c r="AX235" s="13" t="s">
        <v>70</v>
      </c>
      <c r="AY235" s="188" t="s">
        <v>121</v>
      </c>
    </row>
    <row r="236" s="14" customFormat="1">
      <c r="A236" s="14"/>
      <c r="B236" s="194"/>
      <c r="C236" s="14"/>
      <c r="D236" s="177" t="s">
        <v>216</v>
      </c>
      <c r="E236" s="195" t="s">
        <v>3</v>
      </c>
      <c r="F236" s="196" t="s">
        <v>146</v>
      </c>
      <c r="G236" s="14"/>
      <c r="H236" s="197">
        <v>4</v>
      </c>
      <c r="I236" s="198"/>
      <c r="J236" s="14"/>
      <c r="K236" s="14"/>
      <c r="L236" s="194"/>
      <c r="M236" s="199"/>
      <c r="N236" s="200"/>
      <c r="O236" s="200"/>
      <c r="P236" s="200"/>
      <c r="Q236" s="200"/>
      <c r="R236" s="200"/>
      <c r="S236" s="200"/>
      <c r="T236" s="20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195" t="s">
        <v>216</v>
      </c>
      <c r="AU236" s="195" t="s">
        <v>80</v>
      </c>
      <c r="AV236" s="14" t="s">
        <v>80</v>
      </c>
      <c r="AW236" s="14" t="s">
        <v>32</v>
      </c>
      <c r="AX236" s="14" t="s">
        <v>78</v>
      </c>
      <c r="AY236" s="195" t="s">
        <v>121</v>
      </c>
    </row>
    <row r="237" s="2" customFormat="1" ht="16.5" customHeight="1">
      <c r="A237" s="37"/>
      <c r="B237" s="163"/>
      <c r="C237" s="164" t="s">
        <v>441</v>
      </c>
      <c r="D237" s="164" t="s">
        <v>124</v>
      </c>
      <c r="E237" s="165" t="s">
        <v>442</v>
      </c>
      <c r="F237" s="166" t="s">
        <v>443</v>
      </c>
      <c r="G237" s="167" t="s">
        <v>192</v>
      </c>
      <c r="H237" s="168">
        <v>4</v>
      </c>
      <c r="I237" s="169"/>
      <c r="J237" s="170">
        <f>ROUND(I237*H237,2)</f>
        <v>0</v>
      </c>
      <c r="K237" s="166" t="s">
        <v>193</v>
      </c>
      <c r="L237" s="38"/>
      <c r="M237" s="171" t="s">
        <v>3</v>
      </c>
      <c r="N237" s="172" t="s">
        <v>41</v>
      </c>
      <c r="O237" s="71"/>
      <c r="P237" s="173">
        <f>O237*H237</f>
        <v>0</v>
      </c>
      <c r="Q237" s="173">
        <v>0.15140000000000001</v>
      </c>
      <c r="R237" s="173">
        <f>Q237*H237</f>
        <v>0.60560000000000003</v>
      </c>
      <c r="S237" s="173">
        <v>0</v>
      </c>
      <c r="T237" s="17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5" t="s">
        <v>146</v>
      </c>
      <c r="AT237" s="175" t="s">
        <v>124</v>
      </c>
      <c r="AU237" s="175" t="s">
        <v>80</v>
      </c>
      <c r="AY237" s="18" t="s">
        <v>121</v>
      </c>
      <c r="BE237" s="176">
        <f>IF(N237="základní",J237,0)</f>
        <v>0</v>
      </c>
      <c r="BF237" s="176">
        <f>IF(N237="snížená",J237,0)</f>
        <v>0</v>
      </c>
      <c r="BG237" s="176">
        <f>IF(N237="zákl. přenesená",J237,0)</f>
        <v>0</v>
      </c>
      <c r="BH237" s="176">
        <f>IF(N237="sníž. přenesená",J237,0)</f>
        <v>0</v>
      </c>
      <c r="BI237" s="176">
        <f>IF(N237="nulová",J237,0)</f>
        <v>0</v>
      </c>
      <c r="BJ237" s="18" t="s">
        <v>78</v>
      </c>
      <c r="BK237" s="176">
        <f>ROUND(I237*H237,2)</f>
        <v>0</v>
      </c>
      <c r="BL237" s="18" t="s">
        <v>146</v>
      </c>
      <c r="BM237" s="175" t="s">
        <v>444</v>
      </c>
    </row>
    <row r="238" s="2" customFormat="1">
      <c r="A238" s="37"/>
      <c r="B238" s="38"/>
      <c r="C238" s="37"/>
      <c r="D238" s="177" t="s">
        <v>136</v>
      </c>
      <c r="E238" s="37"/>
      <c r="F238" s="182" t="s">
        <v>445</v>
      </c>
      <c r="G238" s="37"/>
      <c r="H238" s="37"/>
      <c r="I238" s="179"/>
      <c r="J238" s="37"/>
      <c r="K238" s="37"/>
      <c r="L238" s="38"/>
      <c r="M238" s="180"/>
      <c r="N238" s="181"/>
      <c r="O238" s="71"/>
      <c r="P238" s="71"/>
      <c r="Q238" s="71"/>
      <c r="R238" s="71"/>
      <c r="S238" s="71"/>
      <c r="T238" s="7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136</v>
      </c>
      <c r="AU238" s="18" t="s">
        <v>80</v>
      </c>
    </row>
    <row r="239" s="13" customFormat="1">
      <c r="A239" s="13"/>
      <c r="B239" s="187"/>
      <c r="C239" s="13"/>
      <c r="D239" s="177" t="s">
        <v>216</v>
      </c>
      <c r="E239" s="188" t="s">
        <v>3</v>
      </c>
      <c r="F239" s="189" t="s">
        <v>446</v>
      </c>
      <c r="G239" s="13"/>
      <c r="H239" s="188" t="s">
        <v>3</v>
      </c>
      <c r="I239" s="190"/>
      <c r="J239" s="13"/>
      <c r="K239" s="13"/>
      <c r="L239" s="187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216</v>
      </c>
      <c r="AU239" s="188" t="s">
        <v>80</v>
      </c>
      <c r="AV239" s="13" t="s">
        <v>78</v>
      </c>
      <c r="AW239" s="13" t="s">
        <v>32</v>
      </c>
      <c r="AX239" s="13" t="s">
        <v>70</v>
      </c>
      <c r="AY239" s="188" t="s">
        <v>121</v>
      </c>
    </row>
    <row r="240" s="14" customFormat="1">
      <c r="A240" s="14"/>
      <c r="B240" s="194"/>
      <c r="C240" s="14"/>
      <c r="D240" s="177" t="s">
        <v>216</v>
      </c>
      <c r="E240" s="195" t="s">
        <v>3</v>
      </c>
      <c r="F240" s="196" t="s">
        <v>146</v>
      </c>
      <c r="G240" s="14"/>
      <c r="H240" s="197">
        <v>4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216</v>
      </c>
      <c r="AU240" s="195" t="s">
        <v>80</v>
      </c>
      <c r="AV240" s="14" t="s">
        <v>80</v>
      </c>
      <c r="AW240" s="14" t="s">
        <v>32</v>
      </c>
      <c r="AX240" s="14" t="s">
        <v>78</v>
      </c>
      <c r="AY240" s="195" t="s">
        <v>121</v>
      </c>
    </row>
    <row r="241" s="2" customFormat="1" ht="16.5" customHeight="1">
      <c r="A241" s="37"/>
      <c r="B241" s="163"/>
      <c r="C241" s="164" t="s">
        <v>447</v>
      </c>
      <c r="D241" s="164" t="s">
        <v>124</v>
      </c>
      <c r="E241" s="165" t="s">
        <v>448</v>
      </c>
      <c r="F241" s="166" t="s">
        <v>449</v>
      </c>
      <c r="G241" s="167" t="s">
        <v>307</v>
      </c>
      <c r="H241" s="168">
        <v>15</v>
      </c>
      <c r="I241" s="169"/>
      <c r="J241" s="170">
        <f>ROUND(I241*H241,2)</f>
        <v>0</v>
      </c>
      <c r="K241" s="166" t="s">
        <v>3</v>
      </c>
      <c r="L241" s="38"/>
      <c r="M241" s="171" t="s">
        <v>3</v>
      </c>
      <c r="N241" s="172" t="s">
        <v>41</v>
      </c>
      <c r="O241" s="71"/>
      <c r="P241" s="173">
        <f>O241*H241</f>
        <v>0</v>
      </c>
      <c r="Q241" s="173">
        <v>0.0035999999999999999</v>
      </c>
      <c r="R241" s="173">
        <f>Q241*H241</f>
        <v>0.053999999999999999</v>
      </c>
      <c r="S241" s="173">
        <v>0</v>
      </c>
      <c r="T241" s="17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75" t="s">
        <v>146</v>
      </c>
      <c r="AT241" s="175" t="s">
        <v>124</v>
      </c>
      <c r="AU241" s="175" t="s">
        <v>80</v>
      </c>
      <c r="AY241" s="18" t="s">
        <v>121</v>
      </c>
      <c r="BE241" s="176">
        <f>IF(N241="základní",J241,0)</f>
        <v>0</v>
      </c>
      <c r="BF241" s="176">
        <f>IF(N241="snížená",J241,0)</f>
        <v>0</v>
      </c>
      <c r="BG241" s="176">
        <f>IF(N241="zákl. přenesená",J241,0)</f>
        <v>0</v>
      </c>
      <c r="BH241" s="176">
        <f>IF(N241="sníž. přenesená",J241,0)</f>
        <v>0</v>
      </c>
      <c r="BI241" s="176">
        <f>IF(N241="nulová",J241,0)</f>
        <v>0</v>
      </c>
      <c r="BJ241" s="18" t="s">
        <v>78</v>
      </c>
      <c r="BK241" s="176">
        <f>ROUND(I241*H241,2)</f>
        <v>0</v>
      </c>
      <c r="BL241" s="18" t="s">
        <v>146</v>
      </c>
      <c r="BM241" s="175" t="s">
        <v>450</v>
      </c>
    </row>
    <row r="242" s="2" customFormat="1">
      <c r="A242" s="37"/>
      <c r="B242" s="38"/>
      <c r="C242" s="37"/>
      <c r="D242" s="177" t="s">
        <v>131</v>
      </c>
      <c r="E242" s="37"/>
      <c r="F242" s="178" t="s">
        <v>451</v>
      </c>
      <c r="G242" s="37"/>
      <c r="H242" s="37"/>
      <c r="I242" s="179"/>
      <c r="J242" s="37"/>
      <c r="K242" s="37"/>
      <c r="L242" s="38"/>
      <c r="M242" s="180"/>
      <c r="N242" s="181"/>
      <c r="O242" s="71"/>
      <c r="P242" s="71"/>
      <c r="Q242" s="71"/>
      <c r="R242" s="71"/>
      <c r="S242" s="71"/>
      <c r="T242" s="7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131</v>
      </c>
      <c r="AU242" s="18" t="s">
        <v>80</v>
      </c>
    </row>
    <row r="243" s="14" customFormat="1">
      <c r="A243" s="14"/>
      <c r="B243" s="194"/>
      <c r="C243" s="14"/>
      <c r="D243" s="177" t="s">
        <v>216</v>
      </c>
      <c r="E243" s="195" t="s">
        <v>3</v>
      </c>
      <c r="F243" s="196" t="s">
        <v>9</v>
      </c>
      <c r="G243" s="14"/>
      <c r="H243" s="197">
        <v>15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216</v>
      </c>
      <c r="AU243" s="195" t="s">
        <v>80</v>
      </c>
      <c r="AV243" s="14" t="s">
        <v>80</v>
      </c>
      <c r="AW243" s="14" t="s">
        <v>32</v>
      </c>
      <c r="AX243" s="14" t="s">
        <v>78</v>
      </c>
      <c r="AY243" s="195" t="s">
        <v>121</v>
      </c>
    </row>
    <row r="244" s="12" customFormat="1" ht="22.8" customHeight="1">
      <c r="A244" s="12"/>
      <c r="B244" s="150"/>
      <c r="C244" s="12"/>
      <c r="D244" s="151" t="s">
        <v>69</v>
      </c>
      <c r="E244" s="161" t="s">
        <v>170</v>
      </c>
      <c r="F244" s="161" t="s">
        <v>452</v>
      </c>
      <c r="G244" s="12"/>
      <c r="H244" s="12"/>
      <c r="I244" s="153"/>
      <c r="J244" s="162">
        <f>BK244</f>
        <v>0</v>
      </c>
      <c r="K244" s="12"/>
      <c r="L244" s="150"/>
      <c r="M244" s="155"/>
      <c r="N244" s="156"/>
      <c r="O244" s="156"/>
      <c r="P244" s="157">
        <f>SUM(P245:P265)</f>
        <v>0</v>
      </c>
      <c r="Q244" s="156"/>
      <c r="R244" s="157">
        <f>SUM(R245:R265)</f>
        <v>24.5894996</v>
      </c>
      <c r="S244" s="156"/>
      <c r="T244" s="158">
        <f>SUM(T245:T265)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1" t="s">
        <v>78</v>
      </c>
      <c r="AT244" s="159" t="s">
        <v>69</v>
      </c>
      <c r="AU244" s="159" t="s">
        <v>78</v>
      </c>
      <c r="AY244" s="151" t="s">
        <v>121</v>
      </c>
      <c r="BK244" s="160">
        <f>SUM(BK245:BK265)</f>
        <v>0</v>
      </c>
    </row>
    <row r="245" s="2" customFormat="1" ht="16.5" customHeight="1">
      <c r="A245" s="37"/>
      <c r="B245" s="163"/>
      <c r="C245" s="164" t="s">
        <v>453</v>
      </c>
      <c r="D245" s="164" t="s">
        <v>124</v>
      </c>
      <c r="E245" s="165" t="s">
        <v>454</v>
      </c>
      <c r="F245" s="166" t="s">
        <v>455</v>
      </c>
      <c r="G245" s="167" t="s">
        <v>353</v>
      </c>
      <c r="H245" s="168">
        <v>2</v>
      </c>
      <c r="I245" s="169"/>
      <c r="J245" s="170">
        <f>ROUND(I245*H245,2)</f>
        <v>0</v>
      </c>
      <c r="K245" s="166" t="s">
        <v>193</v>
      </c>
      <c r="L245" s="38"/>
      <c r="M245" s="171" t="s">
        <v>3</v>
      </c>
      <c r="N245" s="172" t="s">
        <v>41</v>
      </c>
      <c r="O245" s="71"/>
      <c r="P245" s="173">
        <f>O245*H245</f>
        <v>0</v>
      </c>
      <c r="Q245" s="173">
        <v>7.0056599999999998</v>
      </c>
      <c r="R245" s="173">
        <f>Q245*H245</f>
        <v>14.01132</v>
      </c>
      <c r="S245" s="173">
        <v>0</v>
      </c>
      <c r="T245" s="17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5" t="s">
        <v>146</v>
      </c>
      <c r="AT245" s="175" t="s">
        <v>124</v>
      </c>
      <c r="AU245" s="175" t="s">
        <v>80</v>
      </c>
      <c r="AY245" s="18" t="s">
        <v>121</v>
      </c>
      <c r="BE245" s="176">
        <f>IF(N245="základní",J245,0)</f>
        <v>0</v>
      </c>
      <c r="BF245" s="176">
        <f>IF(N245="snížená",J245,0)</f>
        <v>0</v>
      </c>
      <c r="BG245" s="176">
        <f>IF(N245="zákl. přenesená",J245,0)</f>
        <v>0</v>
      </c>
      <c r="BH245" s="176">
        <f>IF(N245="sníž. přenesená",J245,0)</f>
        <v>0</v>
      </c>
      <c r="BI245" s="176">
        <f>IF(N245="nulová",J245,0)</f>
        <v>0</v>
      </c>
      <c r="BJ245" s="18" t="s">
        <v>78</v>
      </c>
      <c r="BK245" s="176">
        <f>ROUND(I245*H245,2)</f>
        <v>0</v>
      </c>
      <c r="BL245" s="18" t="s">
        <v>146</v>
      </c>
      <c r="BM245" s="175" t="s">
        <v>456</v>
      </c>
    </row>
    <row r="246" s="2" customFormat="1">
      <c r="A246" s="37"/>
      <c r="B246" s="38"/>
      <c r="C246" s="37"/>
      <c r="D246" s="177" t="s">
        <v>136</v>
      </c>
      <c r="E246" s="37"/>
      <c r="F246" s="182" t="s">
        <v>457</v>
      </c>
      <c r="G246" s="37"/>
      <c r="H246" s="37"/>
      <c r="I246" s="179"/>
      <c r="J246" s="37"/>
      <c r="K246" s="37"/>
      <c r="L246" s="38"/>
      <c r="M246" s="180"/>
      <c r="N246" s="181"/>
      <c r="O246" s="71"/>
      <c r="P246" s="71"/>
      <c r="Q246" s="71"/>
      <c r="R246" s="71"/>
      <c r="S246" s="71"/>
      <c r="T246" s="7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136</v>
      </c>
      <c r="AU246" s="18" t="s">
        <v>80</v>
      </c>
    </row>
    <row r="247" s="2" customFormat="1" ht="16.5" customHeight="1">
      <c r="A247" s="37"/>
      <c r="B247" s="163"/>
      <c r="C247" s="164" t="s">
        <v>458</v>
      </c>
      <c r="D247" s="164" t="s">
        <v>124</v>
      </c>
      <c r="E247" s="165" t="s">
        <v>459</v>
      </c>
      <c r="F247" s="166" t="s">
        <v>460</v>
      </c>
      <c r="G247" s="167" t="s">
        <v>307</v>
      </c>
      <c r="H247" s="168">
        <v>6.7000000000000002</v>
      </c>
      <c r="I247" s="169"/>
      <c r="J247" s="170">
        <f>ROUND(I247*H247,2)</f>
        <v>0</v>
      </c>
      <c r="K247" s="166" t="s">
        <v>193</v>
      </c>
      <c r="L247" s="38"/>
      <c r="M247" s="171" t="s">
        <v>3</v>
      </c>
      <c r="N247" s="172" t="s">
        <v>41</v>
      </c>
      <c r="O247" s="71"/>
      <c r="P247" s="173">
        <f>O247*H247</f>
        <v>0</v>
      </c>
      <c r="Q247" s="173">
        <v>0.61348000000000003</v>
      </c>
      <c r="R247" s="173">
        <f>Q247*H247</f>
        <v>4.1103160000000001</v>
      </c>
      <c r="S247" s="173">
        <v>0</v>
      </c>
      <c r="T247" s="17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5" t="s">
        <v>146</v>
      </c>
      <c r="AT247" s="175" t="s">
        <v>124</v>
      </c>
      <c r="AU247" s="175" t="s">
        <v>80</v>
      </c>
      <c r="AY247" s="18" t="s">
        <v>121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8" t="s">
        <v>78</v>
      </c>
      <c r="BK247" s="176">
        <f>ROUND(I247*H247,2)</f>
        <v>0</v>
      </c>
      <c r="BL247" s="18" t="s">
        <v>146</v>
      </c>
      <c r="BM247" s="175" t="s">
        <v>461</v>
      </c>
    </row>
    <row r="248" s="2" customFormat="1">
      <c r="A248" s="37"/>
      <c r="B248" s="38"/>
      <c r="C248" s="37"/>
      <c r="D248" s="177" t="s">
        <v>136</v>
      </c>
      <c r="E248" s="37"/>
      <c r="F248" s="182" t="s">
        <v>462</v>
      </c>
      <c r="G248" s="37"/>
      <c r="H248" s="37"/>
      <c r="I248" s="179"/>
      <c r="J248" s="37"/>
      <c r="K248" s="37"/>
      <c r="L248" s="38"/>
      <c r="M248" s="180"/>
      <c r="N248" s="181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136</v>
      </c>
      <c r="AU248" s="18" t="s">
        <v>80</v>
      </c>
    </row>
    <row r="249" s="2" customFormat="1" ht="16.5" customHeight="1">
      <c r="A249" s="37"/>
      <c r="B249" s="163"/>
      <c r="C249" s="164" t="s">
        <v>463</v>
      </c>
      <c r="D249" s="164" t="s">
        <v>124</v>
      </c>
      <c r="E249" s="165" t="s">
        <v>464</v>
      </c>
      <c r="F249" s="166" t="s">
        <v>465</v>
      </c>
      <c r="G249" s="167" t="s">
        <v>198</v>
      </c>
      <c r="H249" s="168">
        <v>0.88</v>
      </c>
      <c r="I249" s="169"/>
      <c r="J249" s="170">
        <f>ROUND(I249*H249,2)</f>
        <v>0</v>
      </c>
      <c r="K249" s="166" t="s">
        <v>3</v>
      </c>
      <c r="L249" s="38"/>
      <c r="M249" s="171" t="s">
        <v>3</v>
      </c>
      <c r="N249" s="172" t="s">
        <v>41</v>
      </c>
      <c r="O249" s="71"/>
      <c r="P249" s="173">
        <f>O249*H249</f>
        <v>0</v>
      </c>
      <c r="Q249" s="173">
        <v>2.2667199999999998</v>
      </c>
      <c r="R249" s="173">
        <f>Q249*H249</f>
        <v>1.9947135999999999</v>
      </c>
      <c r="S249" s="173">
        <v>0</v>
      </c>
      <c r="T249" s="17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5" t="s">
        <v>146</v>
      </c>
      <c r="AT249" s="175" t="s">
        <v>124</v>
      </c>
      <c r="AU249" s="175" t="s">
        <v>80</v>
      </c>
      <c r="AY249" s="18" t="s">
        <v>121</v>
      </c>
      <c r="BE249" s="176">
        <f>IF(N249="základní",J249,0)</f>
        <v>0</v>
      </c>
      <c r="BF249" s="176">
        <f>IF(N249="snížená",J249,0)</f>
        <v>0</v>
      </c>
      <c r="BG249" s="176">
        <f>IF(N249="zákl. přenesená",J249,0)</f>
        <v>0</v>
      </c>
      <c r="BH249" s="176">
        <f>IF(N249="sníž. přenesená",J249,0)</f>
        <v>0</v>
      </c>
      <c r="BI249" s="176">
        <f>IF(N249="nulová",J249,0)</f>
        <v>0</v>
      </c>
      <c r="BJ249" s="18" t="s">
        <v>78</v>
      </c>
      <c r="BK249" s="176">
        <f>ROUND(I249*H249,2)</f>
        <v>0</v>
      </c>
      <c r="BL249" s="18" t="s">
        <v>146</v>
      </c>
      <c r="BM249" s="175" t="s">
        <v>466</v>
      </c>
    </row>
    <row r="250" s="2" customFormat="1">
      <c r="A250" s="37"/>
      <c r="B250" s="38"/>
      <c r="C250" s="37"/>
      <c r="D250" s="177" t="s">
        <v>136</v>
      </c>
      <c r="E250" s="37"/>
      <c r="F250" s="182" t="s">
        <v>467</v>
      </c>
      <c r="G250" s="37"/>
      <c r="H250" s="37"/>
      <c r="I250" s="179"/>
      <c r="J250" s="37"/>
      <c r="K250" s="37"/>
      <c r="L250" s="38"/>
      <c r="M250" s="180"/>
      <c r="N250" s="181"/>
      <c r="O250" s="71"/>
      <c r="P250" s="71"/>
      <c r="Q250" s="71"/>
      <c r="R250" s="71"/>
      <c r="S250" s="71"/>
      <c r="T250" s="72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136</v>
      </c>
      <c r="AU250" s="18" t="s">
        <v>80</v>
      </c>
    </row>
    <row r="251" s="13" customFormat="1">
      <c r="A251" s="13"/>
      <c r="B251" s="187"/>
      <c r="C251" s="13"/>
      <c r="D251" s="177" t="s">
        <v>216</v>
      </c>
      <c r="E251" s="188" t="s">
        <v>3</v>
      </c>
      <c r="F251" s="189" t="s">
        <v>468</v>
      </c>
      <c r="G251" s="13"/>
      <c r="H251" s="188" t="s">
        <v>3</v>
      </c>
      <c r="I251" s="190"/>
      <c r="J251" s="13"/>
      <c r="K251" s="13"/>
      <c r="L251" s="187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216</v>
      </c>
      <c r="AU251" s="188" t="s">
        <v>80</v>
      </c>
      <c r="AV251" s="13" t="s">
        <v>78</v>
      </c>
      <c r="AW251" s="13" t="s">
        <v>32</v>
      </c>
      <c r="AX251" s="13" t="s">
        <v>70</v>
      </c>
      <c r="AY251" s="188" t="s">
        <v>121</v>
      </c>
    </row>
    <row r="252" s="14" customFormat="1">
      <c r="A252" s="14"/>
      <c r="B252" s="194"/>
      <c r="C252" s="14"/>
      <c r="D252" s="177" t="s">
        <v>216</v>
      </c>
      <c r="E252" s="195" t="s">
        <v>3</v>
      </c>
      <c r="F252" s="196" t="s">
        <v>469</v>
      </c>
      <c r="G252" s="14"/>
      <c r="H252" s="197">
        <v>0.88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216</v>
      </c>
      <c r="AU252" s="195" t="s">
        <v>80</v>
      </c>
      <c r="AV252" s="14" t="s">
        <v>80</v>
      </c>
      <c r="AW252" s="14" t="s">
        <v>32</v>
      </c>
      <c r="AX252" s="14" t="s">
        <v>78</v>
      </c>
      <c r="AY252" s="195" t="s">
        <v>121</v>
      </c>
    </row>
    <row r="253" s="2" customFormat="1" ht="16.5" customHeight="1">
      <c r="A253" s="37"/>
      <c r="B253" s="163"/>
      <c r="C253" s="164" t="s">
        <v>470</v>
      </c>
      <c r="D253" s="164" t="s">
        <v>124</v>
      </c>
      <c r="E253" s="165" t="s">
        <v>471</v>
      </c>
      <c r="F253" s="166" t="s">
        <v>472</v>
      </c>
      <c r="G253" s="167" t="s">
        <v>353</v>
      </c>
      <c r="H253" s="168">
        <v>1</v>
      </c>
      <c r="I253" s="169"/>
      <c r="J253" s="170">
        <f>ROUND(I253*H253,2)</f>
        <v>0</v>
      </c>
      <c r="K253" s="166" t="s">
        <v>3</v>
      </c>
      <c r="L253" s="38"/>
      <c r="M253" s="171" t="s">
        <v>3</v>
      </c>
      <c r="N253" s="172" t="s">
        <v>41</v>
      </c>
      <c r="O253" s="71"/>
      <c r="P253" s="173">
        <f>O253*H253</f>
        <v>0</v>
      </c>
      <c r="Q253" s="173">
        <v>2.2261500000000001</v>
      </c>
      <c r="R253" s="173">
        <f>Q253*H253</f>
        <v>2.2261500000000001</v>
      </c>
      <c r="S253" s="173">
        <v>0</v>
      </c>
      <c r="T253" s="17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5" t="s">
        <v>146</v>
      </c>
      <c r="AT253" s="175" t="s">
        <v>124</v>
      </c>
      <c r="AU253" s="175" t="s">
        <v>80</v>
      </c>
      <c r="AY253" s="18" t="s">
        <v>121</v>
      </c>
      <c r="BE253" s="176">
        <f>IF(N253="základní",J253,0)</f>
        <v>0</v>
      </c>
      <c r="BF253" s="176">
        <f>IF(N253="snížená",J253,0)</f>
        <v>0</v>
      </c>
      <c r="BG253" s="176">
        <f>IF(N253="zákl. přenesená",J253,0)</f>
        <v>0</v>
      </c>
      <c r="BH253" s="176">
        <f>IF(N253="sníž. přenesená",J253,0)</f>
        <v>0</v>
      </c>
      <c r="BI253" s="176">
        <f>IF(N253="nulová",J253,0)</f>
        <v>0</v>
      </c>
      <c r="BJ253" s="18" t="s">
        <v>78</v>
      </c>
      <c r="BK253" s="176">
        <f>ROUND(I253*H253,2)</f>
        <v>0</v>
      </c>
      <c r="BL253" s="18" t="s">
        <v>146</v>
      </c>
      <c r="BM253" s="175" t="s">
        <v>473</v>
      </c>
    </row>
    <row r="254" s="2" customFormat="1">
      <c r="A254" s="37"/>
      <c r="B254" s="38"/>
      <c r="C254" s="37"/>
      <c r="D254" s="177" t="s">
        <v>136</v>
      </c>
      <c r="E254" s="37"/>
      <c r="F254" s="182" t="s">
        <v>474</v>
      </c>
      <c r="G254" s="37"/>
      <c r="H254" s="37"/>
      <c r="I254" s="179"/>
      <c r="J254" s="37"/>
      <c r="K254" s="37"/>
      <c r="L254" s="38"/>
      <c r="M254" s="180"/>
      <c r="N254" s="181"/>
      <c r="O254" s="71"/>
      <c r="P254" s="71"/>
      <c r="Q254" s="71"/>
      <c r="R254" s="71"/>
      <c r="S254" s="71"/>
      <c r="T254" s="7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136</v>
      </c>
      <c r="AU254" s="18" t="s">
        <v>80</v>
      </c>
    </row>
    <row r="255" s="2" customFormat="1">
      <c r="A255" s="37"/>
      <c r="B255" s="38"/>
      <c r="C255" s="37"/>
      <c r="D255" s="177" t="s">
        <v>131</v>
      </c>
      <c r="E255" s="37"/>
      <c r="F255" s="178" t="s">
        <v>475</v>
      </c>
      <c r="G255" s="37"/>
      <c r="H255" s="37"/>
      <c r="I255" s="179"/>
      <c r="J255" s="37"/>
      <c r="K255" s="37"/>
      <c r="L255" s="38"/>
      <c r="M255" s="180"/>
      <c r="N255" s="181"/>
      <c r="O255" s="71"/>
      <c r="P255" s="71"/>
      <c r="Q255" s="71"/>
      <c r="R255" s="71"/>
      <c r="S255" s="71"/>
      <c r="T255" s="7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131</v>
      </c>
      <c r="AU255" s="18" t="s">
        <v>80</v>
      </c>
    </row>
    <row r="256" s="2" customFormat="1" ht="21.75" customHeight="1">
      <c r="A256" s="37"/>
      <c r="B256" s="163"/>
      <c r="C256" s="202" t="s">
        <v>476</v>
      </c>
      <c r="D256" s="202" t="s">
        <v>323</v>
      </c>
      <c r="E256" s="203" t="s">
        <v>477</v>
      </c>
      <c r="F256" s="204" t="s">
        <v>478</v>
      </c>
      <c r="G256" s="205" t="s">
        <v>353</v>
      </c>
      <c r="H256" s="206">
        <v>3</v>
      </c>
      <c r="I256" s="207"/>
      <c r="J256" s="208">
        <f>ROUND(I256*H256,2)</f>
        <v>0</v>
      </c>
      <c r="K256" s="204" t="s">
        <v>193</v>
      </c>
      <c r="L256" s="209"/>
      <c r="M256" s="210" t="s">
        <v>3</v>
      </c>
      <c r="N256" s="211" t="s">
        <v>41</v>
      </c>
      <c r="O256" s="71"/>
      <c r="P256" s="173">
        <f>O256*H256</f>
        <v>0</v>
      </c>
      <c r="Q256" s="173">
        <v>0.749</v>
      </c>
      <c r="R256" s="173">
        <f>Q256*H256</f>
        <v>2.2469999999999999</v>
      </c>
      <c r="S256" s="173">
        <v>0</v>
      </c>
      <c r="T256" s="17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5" t="s">
        <v>164</v>
      </c>
      <c r="AT256" s="175" t="s">
        <v>323</v>
      </c>
      <c r="AU256" s="175" t="s">
        <v>80</v>
      </c>
      <c r="AY256" s="18" t="s">
        <v>121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8" t="s">
        <v>78</v>
      </c>
      <c r="BK256" s="176">
        <f>ROUND(I256*H256,2)</f>
        <v>0</v>
      </c>
      <c r="BL256" s="18" t="s">
        <v>146</v>
      </c>
      <c r="BM256" s="175" t="s">
        <v>479</v>
      </c>
    </row>
    <row r="257" s="2" customFormat="1">
      <c r="A257" s="37"/>
      <c r="B257" s="38"/>
      <c r="C257" s="37"/>
      <c r="D257" s="177" t="s">
        <v>136</v>
      </c>
      <c r="E257" s="37"/>
      <c r="F257" s="182" t="s">
        <v>480</v>
      </c>
      <c r="G257" s="37"/>
      <c r="H257" s="37"/>
      <c r="I257" s="179"/>
      <c r="J257" s="37"/>
      <c r="K257" s="37"/>
      <c r="L257" s="38"/>
      <c r="M257" s="180"/>
      <c r="N257" s="181"/>
      <c r="O257" s="71"/>
      <c r="P257" s="71"/>
      <c r="Q257" s="71"/>
      <c r="R257" s="71"/>
      <c r="S257" s="71"/>
      <c r="T257" s="7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136</v>
      </c>
      <c r="AU257" s="18" t="s">
        <v>80</v>
      </c>
    </row>
    <row r="258" s="2" customFormat="1" ht="16.5" customHeight="1">
      <c r="A258" s="37"/>
      <c r="B258" s="163"/>
      <c r="C258" s="164" t="s">
        <v>481</v>
      </c>
      <c r="D258" s="164" t="s">
        <v>124</v>
      </c>
      <c r="E258" s="165" t="s">
        <v>482</v>
      </c>
      <c r="F258" s="166" t="s">
        <v>483</v>
      </c>
      <c r="G258" s="167" t="s">
        <v>307</v>
      </c>
      <c r="H258" s="168">
        <v>15</v>
      </c>
      <c r="I258" s="169"/>
      <c r="J258" s="170">
        <f>ROUND(I258*H258,2)</f>
        <v>0</v>
      </c>
      <c r="K258" s="166" t="s">
        <v>193</v>
      </c>
      <c r="L258" s="38"/>
      <c r="M258" s="171" t="s">
        <v>3</v>
      </c>
      <c r="N258" s="172" t="s">
        <v>41</v>
      </c>
      <c r="O258" s="71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75" t="s">
        <v>146</v>
      </c>
      <c r="AT258" s="175" t="s">
        <v>124</v>
      </c>
      <c r="AU258" s="175" t="s">
        <v>80</v>
      </c>
      <c r="AY258" s="18" t="s">
        <v>121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8" t="s">
        <v>78</v>
      </c>
      <c r="BK258" s="176">
        <f>ROUND(I258*H258,2)</f>
        <v>0</v>
      </c>
      <c r="BL258" s="18" t="s">
        <v>146</v>
      </c>
      <c r="BM258" s="175" t="s">
        <v>484</v>
      </c>
    </row>
    <row r="259" s="2" customFormat="1">
      <c r="A259" s="37"/>
      <c r="B259" s="38"/>
      <c r="C259" s="37"/>
      <c r="D259" s="177" t="s">
        <v>136</v>
      </c>
      <c r="E259" s="37"/>
      <c r="F259" s="182" t="s">
        <v>485</v>
      </c>
      <c r="G259" s="37"/>
      <c r="H259" s="37"/>
      <c r="I259" s="179"/>
      <c r="J259" s="37"/>
      <c r="K259" s="37"/>
      <c r="L259" s="38"/>
      <c r="M259" s="180"/>
      <c r="N259" s="181"/>
      <c r="O259" s="71"/>
      <c r="P259" s="71"/>
      <c r="Q259" s="71"/>
      <c r="R259" s="71"/>
      <c r="S259" s="71"/>
      <c r="T259" s="7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136</v>
      </c>
      <c r="AU259" s="18" t="s">
        <v>80</v>
      </c>
    </row>
    <row r="260" s="2" customFormat="1">
      <c r="A260" s="37"/>
      <c r="B260" s="38"/>
      <c r="C260" s="37"/>
      <c r="D260" s="177" t="s">
        <v>131</v>
      </c>
      <c r="E260" s="37"/>
      <c r="F260" s="178" t="s">
        <v>486</v>
      </c>
      <c r="G260" s="37"/>
      <c r="H260" s="37"/>
      <c r="I260" s="179"/>
      <c r="J260" s="37"/>
      <c r="K260" s="37"/>
      <c r="L260" s="38"/>
      <c r="M260" s="180"/>
      <c r="N260" s="181"/>
      <c r="O260" s="71"/>
      <c r="P260" s="71"/>
      <c r="Q260" s="71"/>
      <c r="R260" s="71"/>
      <c r="S260" s="71"/>
      <c r="T260" s="7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131</v>
      </c>
      <c r="AU260" s="18" t="s">
        <v>80</v>
      </c>
    </row>
    <row r="261" s="14" customFormat="1">
      <c r="A261" s="14"/>
      <c r="B261" s="194"/>
      <c r="C261" s="14"/>
      <c r="D261" s="177" t="s">
        <v>216</v>
      </c>
      <c r="E261" s="195" t="s">
        <v>3</v>
      </c>
      <c r="F261" s="196" t="s">
        <v>9</v>
      </c>
      <c r="G261" s="14"/>
      <c r="H261" s="197">
        <v>15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216</v>
      </c>
      <c r="AU261" s="195" t="s">
        <v>80</v>
      </c>
      <c r="AV261" s="14" t="s">
        <v>80</v>
      </c>
      <c r="AW261" s="14" t="s">
        <v>32</v>
      </c>
      <c r="AX261" s="14" t="s">
        <v>78</v>
      </c>
      <c r="AY261" s="195" t="s">
        <v>121</v>
      </c>
    </row>
    <row r="262" s="2" customFormat="1" ht="16.5" customHeight="1">
      <c r="A262" s="37"/>
      <c r="B262" s="163"/>
      <c r="C262" s="164" t="s">
        <v>487</v>
      </c>
      <c r="D262" s="164" t="s">
        <v>124</v>
      </c>
      <c r="E262" s="165" t="s">
        <v>488</v>
      </c>
      <c r="F262" s="166" t="s">
        <v>489</v>
      </c>
      <c r="G262" s="167" t="s">
        <v>307</v>
      </c>
      <c r="H262" s="168">
        <v>15</v>
      </c>
      <c r="I262" s="169"/>
      <c r="J262" s="170">
        <f>ROUND(I262*H262,2)</f>
        <v>0</v>
      </c>
      <c r="K262" s="166" t="s">
        <v>193</v>
      </c>
      <c r="L262" s="38"/>
      <c r="M262" s="171" t="s">
        <v>3</v>
      </c>
      <c r="N262" s="172" t="s">
        <v>41</v>
      </c>
      <c r="O262" s="71"/>
      <c r="P262" s="173">
        <f>O262*H262</f>
        <v>0</v>
      </c>
      <c r="Q262" s="173">
        <v>0</v>
      </c>
      <c r="R262" s="173">
        <f>Q262*H262</f>
        <v>0</v>
      </c>
      <c r="S262" s="173">
        <v>0</v>
      </c>
      <c r="T262" s="17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5" t="s">
        <v>146</v>
      </c>
      <c r="AT262" s="175" t="s">
        <v>124</v>
      </c>
      <c r="AU262" s="175" t="s">
        <v>80</v>
      </c>
      <c r="AY262" s="18" t="s">
        <v>121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8" t="s">
        <v>78</v>
      </c>
      <c r="BK262" s="176">
        <f>ROUND(I262*H262,2)</f>
        <v>0</v>
      </c>
      <c r="BL262" s="18" t="s">
        <v>146</v>
      </c>
      <c r="BM262" s="175" t="s">
        <v>490</v>
      </c>
    </row>
    <row r="263" s="2" customFormat="1">
      <c r="A263" s="37"/>
      <c r="B263" s="38"/>
      <c r="C263" s="37"/>
      <c r="D263" s="177" t="s">
        <v>136</v>
      </c>
      <c r="E263" s="37"/>
      <c r="F263" s="182" t="s">
        <v>491</v>
      </c>
      <c r="G263" s="37"/>
      <c r="H263" s="37"/>
      <c r="I263" s="179"/>
      <c r="J263" s="37"/>
      <c r="K263" s="37"/>
      <c r="L263" s="38"/>
      <c r="M263" s="180"/>
      <c r="N263" s="181"/>
      <c r="O263" s="71"/>
      <c r="P263" s="71"/>
      <c r="Q263" s="71"/>
      <c r="R263" s="71"/>
      <c r="S263" s="71"/>
      <c r="T263" s="7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136</v>
      </c>
      <c r="AU263" s="18" t="s">
        <v>80</v>
      </c>
    </row>
    <row r="264" s="2" customFormat="1">
      <c r="A264" s="37"/>
      <c r="B264" s="38"/>
      <c r="C264" s="37"/>
      <c r="D264" s="177" t="s">
        <v>131</v>
      </c>
      <c r="E264" s="37"/>
      <c r="F264" s="178" t="s">
        <v>492</v>
      </c>
      <c r="G264" s="37"/>
      <c r="H264" s="37"/>
      <c r="I264" s="179"/>
      <c r="J264" s="37"/>
      <c r="K264" s="37"/>
      <c r="L264" s="38"/>
      <c r="M264" s="180"/>
      <c r="N264" s="181"/>
      <c r="O264" s="71"/>
      <c r="P264" s="71"/>
      <c r="Q264" s="71"/>
      <c r="R264" s="71"/>
      <c r="S264" s="71"/>
      <c r="T264" s="7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131</v>
      </c>
      <c r="AU264" s="18" t="s">
        <v>80</v>
      </c>
    </row>
    <row r="265" s="14" customFormat="1">
      <c r="A265" s="14"/>
      <c r="B265" s="194"/>
      <c r="C265" s="14"/>
      <c r="D265" s="177" t="s">
        <v>216</v>
      </c>
      <c r="E265" s="195" t="s">
        <v>3</v>
      </c>
      <c r="F265" s="196" t="s">
        <v>9</v>
      </c>
      <c r="G265" s="14"/>
      <c r="H265" s="197">
        <v>15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216</v>
      </c>
      <c r="AU265" s="195" t="s">
        <v>80</v>
      </c>
      <c r="AV265" s="14" t="s">
        <v>80</v>
      </c>
      <c r="AW265" s="14" t="s">
        <v>32</v>
      </c>
      <c r="AX265" s="14" t="s">
        <v>78</v>
      </c>
      <c r="AY265" s="195" t="s">
        <v>121</v>
      </c>
    </row>
    <row r="266" s="12" customFormat="1" ht="22.8" customHeight="1">
      <c r="A266" s="12"/>
      <c r="B266" s="150"/>
      <c r="C266" s="12"/>
      <c r="D266" s="151" t="s">
        <v>69</v>
      </c>
      <c r="E266" s="161" t="s">
        <v>493</v>
      </c>
      <c r="F266" s="161" t="s">
        <v>494</v>
      </c>
      <c r="G266" s="12"/>
      <c r="H266" s="12"/>
      <c r="I266" s="153"/>
      <c r="J266" s="162">
        <f>BK266</f>
        <v>0</v>
      </c>
      <c r="K266" s="12"/>
      <c r="L266" s="150"/>
      <c r="M266" s="155"/>
      <c r="N266" s="156"/>
      <c r="O266" s="156"/>
      <c r="P266" s="157">
        <f>SUM(P267:P268)</f>
        <v>0</v>
      </c>
      <c r="Q266" s="156"/>
      <c r="R266" s="157">
        <f>SUM(R267:R268)</f>
        <v>0</v>
      </c>
      <c r="S266" s="156"/>
      <c r="T266" s="158">
        <f>SUM(T267:T268)</f>
        <v>400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51" t="s">
        <v>78</v>
      </c>
      <c r="AT266" s="159" t="s">
        <v>69</v>
      </c>
      <c r="AU266" s="159" t="s">
        <v>78</v>
      </c>
      <c r="AY266" s="151" t="s">
        <v>121</v>
      </c>
      <c r="BK266" s="160">
        <f>SUM(BK267:BK268)</f>
        <v>0</v>
      </c>
    </row>
    <row r="267" s="2" customFormat="1" ht="16.5" customHeight="1">
      <c r="A267" s="37"/>
      <c r="B267" s="163"/>
      <c r="C267" s="164" t="s">
        <v>495</v>
      </c>
      <c r="D267" s="164" t="s">
        <v>124</v>
      </c>
      <c r="E267" s="165" t="s">
        <v>496</v>
      </c>
      <c r="F267" s="166" t="s">
        <v>497</v>
      </c>
      <c r="G267" s="167" t="s">
        <v>192</v>
      </c>
      <c r="H267" s="168">
        <v>20000</v>
      </c>
      <c r="I267" s="169"/>
      <c r="J267" s="170">
        <f>ROUND(I267*H267,2)</f>
        <v>0</v>
      </c>
      <c r="K267" s="166" t="s">
        <v>193</v>
      </c>
      <c r="L267" s="38"/>
      <c r="M267" s="171" t="s">
        <v>3</v>
      </c>
      <c r="N267" s="172" t="s">
        <v>41</v>
      </c>
      <c r="O267" s="71"/>
      <c r="P267" s="173">
        <f>O267*H267</f>
        <v>0</v>
      </c>
      <c r="Q267" s="173">
        <v>0</v>
      </c>
      <c r="R267" s="173">
        <f>Q267*H267</f>
        <v>0</v>
      </c>
      <c r="S267" s="173">
        <v>0.02</v>
      </c>
      <c r="T267" s="174">
        <f>S267*H267</f>
        <v>400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5" t="s">
        <v>146</v>
      </c>
      <c r="AT267" s="175" t="s">
        <v>124</v>
      </c>
      <c r="AU267" s="175" t="s">
        <v>80</v>
      </c>
      <c r="AY267" s="18" t="s">
        <v>121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8" t="s">
        <v>78</v>
      </c>
      <c r="BK267" s="176">
        <f>ROUND(I267*H267,2)</f>
        <v>0</v>
      </c>
      <c r="BL267" s="18" t="s">
        <v>146</v>
      </c>
      <c r="BM267" s="175" t="s">
        <v>498</v>
      </c>
    </row>
    <row r="268" s="2" customFormat="1">
      <c r="A268" s="37"/>
      <c r="B268" s="38"/>
      <c r="C268" s="37"/>
      <c r="D268" s="177" t="s">
        <v>131</v>
      </c>
      <c r="E268" s="37"/>
      <c r="F268" s="178" t="s">
        <v>499</v>
      </c>
      <c r="G268" s="37"/>
      <c r="H268" s="37"/>
      <c r="I268" s="179"/>
      <c r="J268" s="37"/>
      <c r="K268" s="37"/>
      <c r="L268" s="38"/>
      <c r="M268" s="180"/>
      <c r="N268" s="181"/>
      <c r="O268" s="71"/>
      <c r="P268" s="71"/>
      <c r="Q268" s="71"/>
      <c r="R268" s="71"/>
      <c r="S268" s="71"/>
      <c r="T268" s="7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131</v>
      </c>
      <c r="AU268" s="18" t="s">
        <v>80</v>
      </c>
    </row>
    <row r="269" s="12" customFormat="1" ht="22.8" customHeight="1">
      <c r="A269" s="12"/>
      <c r="B269" s="150"/>
      <c r="C269" s="12"/>
      <c r="D269" s="151" t="s">
        <v>69</v>
      </c>
      <c r="E269" s="161" t="s">
        <v>500</v>
      </c>
      <c r="F269" s="161" t="s">
        <v>501</v>
      </c>
      <c r="G269" s="12"/>
      <c r="H269" s="12"/>
      <c r="I269" s="153"/>
      <c r="J269" s="162">
        <f>BK269</f>
        <v>0</v>
      </c>
      <c r="K269" s="12"/>
      <c r="L269" s="150"/>
      <c r="M269" s="155"/>
      <c r="N269" s="156"/>
      <c r="O269" s="156"/>
      <c r="P269" s="157">
        <f>SUM(P270:P271)</f>
        <v>0</v>
      </c>
      <c r="Q269" s="156"/>
      <c r="R269" s="157">
        <f>SUM(R270:R271)</f>
        <v>0</v>
      </c>
      <c r="S269" s="156"/>
      <c r="T269" s="158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1" t="s">
        <v>78</v>
      </c>
      <c r="AT269" s="159" t="s">
        <v>69</v>
      </c>
      <c r="AU269" s="159" t="s">
        <v>78</v>
      </c>
      <c r="AY269" s="151" t="s">
        <v>121</v>
      </c>
      <c r="BK269" s="160">
        <f>SUM(BK270:BK271)</f>
        <v>0</v>
      </c>
    </row>
    <row r="270" s="2" customFormat="1" ht="21.75" customHeight="1">
      <c r="A270" s="37"/>
      <c r="B270" s="163"/>
      <c r="C270" s="164" t="s">
        <v>502</v>
      </c>
      <c r="D270" s="164" t="s">
        <v>124</v>
      </c>
      <c r="E270" s="165" t="s">
        <v>503</v>
      </c>
      <c r="F270" s="166" t="s">
        <v>504</v>
      </c>
      <c r="G270" s="167" t="s">
        <v>291</v>
      </c>
      <c r="H270" s="168">
        <v>2448.2979999999998</v>
      </c>
      <c r="I270" s="169"/>
      <c r="J270" s="170">
        <f>ROUND(I270*H270,2)</f>
        <v>0</v>
      </c>
      <c r="K270" s="166" t="s">
        <v>193</v>
      </c>
      <c r="L270" s="38"/>
      <c r="M270" s="171" t="s">
        <v>3</v>
      </c>
      <c r="N270" s="172" t="s">
        <v>41</v>
      </c>
      <c r="O270" s="71"/>
      <c r="P270" s="173">
        <f>O270*H270</f>
        <v>0</v>
      </c>
      <c r="Q270" s="173">
        <v>0</v>
      </c>
      <c r="R270" s="173">
        <f>Q270*H270</f>
        <v>0</v>
      </c>
      <c r="S270" s="173">
        <v>0</v>
      </c>
      <c r="T270" s="17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5" t="s">
        <v>146</v>
      </c>
      <c r="AT270" s="175" t="s">
        <v>124</v>
      </c>
      <c r="AU270" s="175" t="s">
        <v>80</v>
      </c>
      <c r="AY270" s="18" t="s">
        <v>121</v>
      </c>
      <c r="BE270" s="176">
        <f>IF(N270="základní",J270,0)</f>
        <v>0</v>
      </c>
      <c r="BF270" s="176">
        <f>IF(N270="snížená",J270,0)</f>
        <v>0</v>
      </c>
      <c r="BG270" s="176">
        <f>IF(N270="zákl. přenesená",J270,0)</f>
        <v>0</v>
      </c>
      <c r="BH270" s="176">
        <f>IF(N270="sníž. přenesená",J270,0)</f>
        <v>0</v>
      </c>
      <c r="BI270" s="176">
        <f>IF(N270="nulová",J270,0)</f>
        <v>0</v>
      </c>
      <c r="BJ270" s="18" t="s">
        <v>78</v>
      </c>
      <c r="BK270" s="176">
        <f>ROUND(I270*H270,2)</f>
        <v>0</v>
      </c>
      <c r="BL270" s="18" t="s">
        <v>146</v>
      </c>
      <c r="BM270" s="175" t="s">
        <v>505</v>
      </c>
    </row>
    <row r="271" s="2" customFormat="1">
      <c r="A271" s="37"/>
      <c r="B271" s="38"/>
      <c r="C271" s="37"/>
      <c r="D271" s="177" t="s">
        <v>136</v>
      </c>
      <c r="E271" s="37"/>
      <c r="F271" s="182" t="s">
        <v>506</v>
      </c>
      <c r="G271" s="37"/>
      <c r="H271" s="37"/>
      <c r="I271" s="179"/>
      <c r="J271" s="37"/>
      <c r="K271" s="37"/>
      <c r="L271" s="38"/>
      <c r="M271" s="180"/>
      <c r="N271" s="181"/>
      <c r="O271" s="71"/>
      <c r="P271" s="71"/>
      <c r="Q271" s="71"/>
      <c r="R271" s="71"/>
      <c r="S271" s="71"/>
      <c r="T271" s="72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136</v>
      </c>
      <c r="AU271" s="18" t="s">
        <v>80</v>
      </c>
    </row>
    <row r="272" s="12" customFormat="1" ht="22.8" customHeight="1">
      <c r="A272" s="12"/>
      <c r="B272" s="150"/>
      <c r="C272" s="12"/>
      <c r="D272" s="151" t="s">
        <v>69</v>
      </c>
      <c r="E272" s="161" t="s">
        <v>507</v>
      </c>
      <c r="F272" s="161" t="s">
        <v>508</v>
      </c>
      <c r="G272" s="12"/>
      <c r="H272" s="12"/>
      <c r="I272" s="153"/>
      <c r="J272" s="162">
        <f>BK272</f>
        <v>0</v>
      </c>
      <c r="K272" s="12"/>
      <c r="L272" s="150"/>
      <c r="M272" s="155"/>
      <c r="N272" s="156"/>
      <c r="O272" s="156"/>
      <c r="P272" s="157">
        <f>SUM(P273:P288)</f>
        <v>0</v>
      </c>
      <c r="Q272" s="156"/>
      <c r="R272" s="157">
        <f>SUM(R273:R288)</f>
        <v>0</v>
      </c>
      <c r="S272" s="156"/>
      <c r="T272" s="158">
        <f>SUM(T273:T288)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51" t="s">
        <v>78</v>
      </c>
      <c r="AT272" s="159" t="s">
        <v>69</v>
      </c>
      <c r="AU272" s="159" t="s">
        <v>78</v>
      </c>
      <c r="AY272" s="151" t="s">
        <v>121</v>
      </c>
      <c r="BK272" s="160">
        <f>SUM(BK273:BK288)</f>
        <v>0</v>
      </c>
    </row>
    <row r="273" s="2" customFormat="1" ht="16.5" customHeight="1">
      <c r="A273" s="37"/>
      <c r="B273" s="163"/>
      <c r="C273" s="164" t="s">
        <v>509</v>
      </c>
      <c r="D273" s="164" t="s">
        <v>124</v>
      </c>
      <c r="E273" s="165" t="s">
        <v>510</v>
      </c>
      <c r="F273" s="166" t="s">
        <v>511</v>
      </c>
      <c r="G273" s="167" t="s">
        <v>291</v>
      </c>
      <c r="H273" s="168">
        <v>41.600000000000001</v>
      </c>
      <c r="I273" s="169"/>
      <c r="J273" s="170">
        <f>ROUND(I273*H273,2)</f>
        <v>0</v>
      </c>
      <c r="K273" s="166" t="s">
        <v>193</v>
      </c>
      <c r="L273" s="38"/>
      <c r="M273" s="171" t="s">
        <v>3</v>
      </c>
      <c r="N273" s="172" t="s">
        <v>41</v>
      </c>
      <c r="O273" s="71"/>
      <c r="P273" s="173">
        <f>O273*H273</f>
        <v>0</v>
      </c>
      <c r="Q273" s="173">
        <v>0</v>
      </c>
      <c r="R273" s="173">
        <f>Q273*H273</f>
        <v>0</v>
      </c>
      <c r="S273" s="173">
        <v>0</v>
      </c>
      <c r="T273" s="17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75" t="s">
        <v>146</v>
      </c>
      <c r="AT273" s="175" t="s">
        <v>124</v>
      </c>
      <c r="AU273" s="175" t="s">
        <v>80</v>
      </c>
      <c r="AY273" s="18" t="s">
        <v>121</v>
      </c>
      <c r="BE273" s="176">
        <f>IF(N273="základní",J273,0)</f>
        <v>0</v>
      </c>
      <c r="BF273" s="176">
        <f>IF(N273="snížená",J273,0)</f>
        <v>0</v>
      </c>
      <c r="BG273" s="176">
        <f>IF(N273="zákl. přenesená",J273,0)</f>
        <v>0</v>
      </c>
      <c r="BH273" s="176">
        <f>IF(N273="sníž. přenesená",J273,0)</f>
        <v>0</v>
      </c>
      <c r="BI273" s="176">
        <f>IF(N273="nulová",J273,0)</f>
        <v>0</v>
      </c>
      <c r="BJ273" s="18" t="s">
        <v>78</v>
      </c>
      <c r="BK273" s="176">
        <f>ROUND(I273*H273,2)</f>
        <v>0</v>
      </c>
      <c r="BL273" s="18" t="s">
        <v>146</v>
      </c>
      <c r="BM273" s="175" t="s">
        <v>512</v>
      </c>
    </row>
    <row r="274" s="2" customFormat="1">
      <c r="A274" s="37"/>
      <c r="B274" s="38"/>
      <c r="C274" s="37"/>
      <c r="D274" s="177" t="s">
        <v>136</v>
      </c>
      <c r="E274" s="37"/>
      <c r="F274" s="182" t="s">
        <v>513</v>
      </c>
      <c r="G274" s="37"/>
      <c r="H274" s="37"/>
      <c r="I274" s="179"/>
      <c r="J274" s="37"/>
      <c r="K274" s="37"/>
      <c r="L274" s="38"/>
      <c r="M274" s="180"/>
      <c r="N274" s="181"/>
      <c r="O274" s="71"/>
      <c r="P274" s="71"/>
      <c r="Q274" s="71"/>
      <c r="R274" s="71"/>
      <c r="S274" s="71"/>
      <c r="T274" s="7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136</v>
      </c>
      <c r="AU274" s="18" t="s">
        <v>80</v>
      </c>
    </row>
    <row r="275" s="13" customFormat="1">
      <c r="A275" s="13"/>
      <c r="B275" s="187"/>
      <c r="C275" s="13"/>
      <c r="D275" s="177" t="s">
        <v>216</v>
      </c>
      <c r="E275" s="188" t="s">
        <v>3</v>
      </c>
      <c r="F275" s="189" t="s">
        <v>514</v>
      </c>
      <c r="G275" s="13"/>
      <c r="H275" s="188" t="s">
        <v>3</v>
      </c>
      <c r="I275" s="190"/>
      <c r="J275" s="13"/>
      <c r="K275" s="13"/>
      <c r="L275" s="187"/>
      <c r="M275" s="191"/>
      <c r="N275" s="192"/>
      <c r="O275" s="192"/>
      <c r="P275" s="192"/>
      <c r="Q275" s="192"/>
      <c r="R275" s="192"/>
      <c r="S275" s="192"/>
      <c r="T275" s="19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8" t="s">
        <v>216</v>
      </c>
      <c r="AU275" s="188" t="s">
        <v>80</v>
      </c>
      <c r="AV275" s="13" t="s">
        <v>78</v>
      </c>
      <c r="AW275" s="13" t="s">
        <v>32</v>
      </c>
      <c r="AX275" s="13" t="s">
        <v>70</v>
      </c>
      <c r="AY275" s="188" t="s">
        <v>121</v>
      </c>
    </row>
    <row r="276" s="14" customFormat="1">
      <c r="A276" s="14"/>
      <c r="B276" s="194"/>
      <c r="C276" s="14"/>
      <c r="D276" s="177" t="s">
        <v>216</v>
      </c>
      <c r="E276" s="195" t="s">
        <v>3</v>
      </c>
      <c r="F276" s="196" t="s">
        <v>515</v>
      </c>
      <c r="G276" s="14"/>
      <c r="H276" s="197">
        <v>41.600000000000001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216</v>
      </c>
      <c r="AU276" s="195" t="s">
        <v>80</v>
      </c>
      <c r="AV276" s="14" t="s">
        <v>80</v>
      </c>
      <c r="AW276" s="14" t="s">
        <v>32</v>
      </c>
      <c r="AX276" s="14" t="s">
        <v>78</v>
      </c>
      <c r="AY276" s="195" t="s">
        <v>121</v>
      </c>
    </row>
    <row r="277" s="2" customFormat="1" ht="16.5" customHeight="1">
      <c r="A277" s="37"/>
      <c r="B277" s="163"/>
      <c r="C277" s="164" t="s">
        <v>516</v>
      </c>
      <c r="D277" s="164" t="s">
        <v>124</v>
      </c>
      <c r="E277" s="165" t="s">
        <v>517</v>
      </c>
      <c r="F277" s="166" t="s">
        <v>518</v>
      </c>
      <c r="G277" s="167" t="s">
        <v>291</v>
      </c>
      <c r="H277" s="168">
        <v>41.600000000000001</v>
      </c>
      <c r="I277" s="169"/>
      <c r="J277" s="170">
        <f>ROUND(I277*H277,2)</f>
        <v>0</v>
      </c>
      <c r="K277" s="166" t="s">
        <v>193</v>
      </c>
      <c r="L277" s="38"/>
      <c r="M277" s="171" t="s">
        <v>3</v>
      </c>
      <c r="N277" s="172" t="s">
        <v>41</v>
      </c>
      <c r="O277" s="71"/>
      <c r="P277" s="173">
        <f>O277*H277</f>
        <v>0</v>
      </c>
      <c r="Q277" s="173">
        <v>0</v>
      </c>
      <c r="R277" s="173">
        <f>Q277*H277</f>
        <v>0</v>
      </c>
      <c r="S277" s="173">
        <v>0</v>
      </c>
      <c r="T277" s="17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75" t="s">
        <v>146</v>
      </c>
      <c r="AT277" s="175" t="s">
        <v>124</v>
      </c>
      <c r="AU277" s="175" t="s">
        <v>80</v>
      </c>
      <c r="AY277" s="18" t="s">
        <v>121</v>
      </c>
      <c r="BE277" s="176">
        <f>IF(N277="základní",J277,0)</f>
        <v>0</v>
      </c>
      <c r="BF277" s="176">
        <f>IF(N277="snížená",J277,0)</f>
        <v>0</v>
      </c>
      <c r="BG277" s="176">
        <f>IF(N277="zákl. přenesená",J277,0)</f>
        <v>0</v>
      </c>
      <c r="BH277" s="176">
        <f>IF(N277="sníž. přenesená",J277,0)</f>
        <v>0</v>
      </c>
      <c r="BI277" s="176">
        <f>IF(N277="nulová",J277,0)</f>
        <v>0</v>
      </c>
      <c r="BJ277" s="18" t="s">
        <v>78</v>
      </c>
      <c r="BK277" s="176">
        <f>ROUND(I277*H277,2)</f>
        <v>0</v>
      </c>
      <c r="BL277" s="18" t="s">
        <v>146</v>
      </c>
      <c r="BM277" s="175" t="s">
        <v>519</v>
      </c>
    </row>
    <row r="278" s="2" customFormat="1">
      <c r="A278" s="37"/>
      <c r="B278" s="38"/>
      <c r="C278" s="37"/>
      <c r="D278" s="177" t="s">
        <v>136</v>
      </c>
      <c r="E278" s="37"/>
      <c r="F278" s="182" t="s">
        <v>520</v>
      </c>
      <c r="G278" s="37"/>
      <c r="H278" s="37"/>
      <c r="I278" s="179"/>
      <c r="J278" s="37"/>
      <c r="K278" s="37"/>
      <c r="L278" s="38"/>
      <c r="M278" s="180"/>
      <c r="N278" s="181"/>
      <c r="O278" s="71"/>
      <c r="P278" s="71"/>
      <c r="Q278" s="71"/>
      <c r="R278" s="71"/>
      <c r="S278" s="71"/>
      <c r="T278" s="7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136</v>
      </c>
      <c r="AU278" s="18" t="s">
        <v>80</v>
      </c>
    </row>
    <row r="279" s="13" customFormat="1">
      <c r="A279" s="13"/>
      <c r="B279" s="187"/>
      <c r="C279" s="13"/>
      <c r="D279" s="177" t="s">
        <v>216</v>
      </c>
      <c r="E279" s="188" t="s">
        <v>3</v>
      </c>
      <c r="F279" s="189" t="s">
        <v>521</v>
      </c>
      <c r="G279" s="13"/>
      <c r="H279" s="188" t="s">
        <v>3</v>
      </c>
      <c r="I279" s="190"/>
      <c r="J279" s="13"/>
      <c r="K279" s="13"/>
      <c r="L279" s="187"/>
      <c r="M279" s="191"/>
      <c r="N279" s="192"/>
      <c r="O279" s="192"/>
      <c r="P279" s="192"/>
      <c r="Q279" s="192"/>
      <c r="R279" s="192"/>
      <c r="S279" s="192"/>
      <c r="T279" s="19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8" t="s">
        <v>216</v>
      </c>
      <c r="AU279" s="188" t="s">
        <v>80</v>
      </c>
      <c r="AV279" s="13" t="s">
        <v>78</v>
      </c>
      <c r="AW279" s="13" t="s">
        <v>32</v>
      </c>
      <c r="AX279" s="13" t="s">
        <v>70</v>
      </c>
      <c r="AY279" s="188" t="s">
        <v>121</v>
      </c>
    </row>
    <row r="280" s="14" customFormat="1">
      <c r="A280" s="14"/>
      <c r="B280" s="194"/>
      <c r="C280" s="14"/>
      <c r="D280" s="177" t="s">
        <v>216</v>
      </c>
      <c r="E280" s="195" t="s">
        <v>3</v>
      </c>
      <c r="F280" s="196" t="s">
        <v>522</v>
      </c>
      <c r="G280" s="14"/>
      <c r="H280" s="197">
        <v>41.600000000000001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216</v>
      </c>
      <c r="AU280" s="195" t="s">
        <v>80</v>
      </c>
      <c r="AV280" s="14" t="s">
        <v>80</v>
      </c>
      <c r="AW280" s="14" t="s">
        <v>32</v>
      </c>
      <c r="AX280" s="14" t="s">
        <v>78</v>
      </c>
      <c r="AY280" s="195" t="s">
        <v>121</v>
      </c>
    </row>
    <row r="281" s="2" customFormat="1" ht="16.5" customHeight="1">
      <c r="A281" s="37"/>
      <c r="B281" s="163"/>
      <c r="C281" s="164" t="s">
        <v>523</v>
      </c>
      <c r="D281" s="164" t="s">
        <v>124</v>
      </c>
      <c r="E281" s="165" t="s">
        <v>524</v>
      </c>
      <c r="F281" s="166" t="s">
        <v>525</v>
      </c>
      <c r="G281" s="167" t="s">
        <v>291</v>
      </c>
      <c r="H281" s="168">
        <v>998.39999999999998</v>
      </c>
      <c r="I281" s="169"/>
      <c r="J281" s="170">
        <f>ROUND(I281*H281,2)</f>
        <v>0</v>
      </c>
      <c r="K281" s="166" t="s">
        <v>193</v>
      </c>
      <c r="L281" s="38"/>
      <c r="M281" s="171" t="s">
        <v>3</v>
      </c>
      <c r="N281" s="172" t="s">
        <v>41</v>
      </c>
      <c r="O281" s="71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5" t="s">
        <v>146</v>
      </c>
      <c r="AT281" s="175" t="s">
        <v>124</v>
      </c>
      <c r="AU281" s="175" t="s">
        <v>80</v>
      </c>
      <c r="AY281" s="18" t="s">
        <v>121</v>
      </c>
      <c r="BE281" s="176">
        <f>IF(N281="základní",J281,0)</f>
        <v>0</v>
      </c>
      <c r="BF281" s="176">
        <f>IF(N281="snížená",J281,0)</f>
        <v>0</v>
      </c>
      <c r="BG281" s="176">
        <f>IF(N281="zákl. přenesená",J281,0)</f>
        <v>0</v>
      </c>
      <c r="BH281" s="176">
        <f>IF(N281="sníž. přenesená",J281,0)</f>
        <v>0</v>
      </c>
      <c r="BI281" s="176">
        <f>IF(N281="nulová",J281,0)</f>
        <v>0</v>
      </c>
      <c r="BJ281" s="18" t="s">
        <v>78</v>
      </c>
      <c r="BK281" s="176">
        <f>ROUND(I281*H281,2)</f>
        <v>0</v>
      </c>
      <c r="BL281" s="18" t="s">
        <v>146</v>
      </c>
      <c r="BM281" s="175" t="s">
        <v>526</v>
      </c>
    </row>
    <row r="282" s="2" customFormat="1">
      <c r="A282" s="37"/>
      <c r="B282" s="38"/>
      <c r="C282" s="37"/>
      <c r="D282" s="177" t="s">
        <v>136</v>
      </c>
      <c r="E282" s="37"/>
      <c r="F282" s="182" t="s">
        <v>527</v>
      </c>
      <c r="G282" s="37"/>
      <c r="H282" s="37"/>
      <c r="I282" s="179"/>
      <c r="J282" s="37"/>
      <c r="K282" s="37"/>
      <c r="L282" s="38"/>
      <c r="M282" s="180"/>
      <c r="N282" s="181"/>
      <c r="O282" s="71"/>
      <c r="P282" s="71"/>
      <c r="Q282" s="71"/>
      <c r="R282" s="71"/>
      <c r="S282" s="71"/>
      <c r="T282" s="7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136</v>
      </c>
      <c r="AU282" s="18" t="s">
        <v>80</v>
      </c>
    </row>
    <row r="283" s="13" customFormat="1">
      <c r="A283" s="13"/>
      <c r="B283" s="187"/>
      <c r="C283" s="13"/>
      <c r="D283" s="177" t="s">
        <v>216</v>
      </c>
      <c r="E283" s="188" t="s">
        <v>3</v>
      </c>
      <c r="F283" s="189" t="s">
        <v>528</v>
      </c>
      <c r="G283" s="13"/>
      <c r="H283" s="188" t="s">
        <v>3</v>
      </c>
      <c r="I283" s="190"/>
      <c r="J283" s="13"/>
      <c r="K283" s="13"/>
      <c r="L283" s="187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216</v>
      </c>
      <c r="AU283" s="188" t="s">
        <v>80</v>
      </c>
      <c r="AV283" s="13" t="s">
        <v>78</v>
      </c>
      <c r="AW283" s="13" t="s">
        <v>32</v>
      </c>
      <c r="AX283" s="13" t="s">
        <v>70</v>
      </c>
      <c r="AY283" s="188" t="s">
        <v>121</v>
      </c>
    </row>
    <row r="284" s="14" customFormat="1">
      <c r="A284" s="14"/>
      <c r="B284" s="194"/>
      <c r="C284" s="14"/>
      <c r="D284" s="177" t="s">
        <v>216</v>
      </c>
      <c r="E284" s="195" t="s">
        <v>3</v>
      </c>
      <c r="F284" s="196" t="s">
        <v>529</v>
      </c>
      <c r="G284" s="14"/>
      <c r="H284" s="197">
        <v>998.39999999999998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216</v>
      </c>
      <c r="AU284" s="195" t="s">
        <v>80</v>
      </c>
      <c r="AV284" s="14" t="s">
        <v>80</v>
      </c>
      <c r="AW284" s="14" t="s">
        <v>32</v>
      </c>
      <c r="AX284" s="14" t="s">
        <v>78</v>
      </c>
      <c r="AY284" s="195" t="s">
        <v>121</v>
      </c>
    </row>
    <row r="285" s="2" customFormat="1" ht="16.5" customHeight="1">
      <c r="A285" s="37"/>
      <c r="B285" s="163"/>
      <c r="C285" s="164" t="s">
        <v>530</v>
      </c>
      <c r="D285" s="164" t="s">
        <v>124</v>
      </c>
      <c r="E285" s="165" t="s">
        <v>531</v>
      </c>
      <c r="F285" s="166" t="s">
        <v>532</v>
      </c>
      <c r="G285" s="167" t="s">
        <v>291</v>
      </c>
      <c r="H285" s="168">
        <v>18.100000000000001</v>
      </c>
      <c r="I285" s="169"/>
      <c r="J285" s="170">
        <f>ROUND(I285*H285,2)</f>
        <v>0</v>
      </c>
      <c r="K285" s="166" t="s">
        <v>193</v>
      </c>
      <c r="L285" s="38"/>
      <c r="M285" s="171" t="s">
        <v>3</v>
      </c>
      <c r="N285" s="172" t="s">
        <v>41</v>
      </c>
      <c r="O285" s="71"/>
      <c r="P285" s="173">
        <f>O285*H285</f>
        <v>0</v>
      </c>
      <c r="Q285" s="173">
        <v>0</v>
      </c>
      <c r="R285" s="173">
        <f>Q285*H285</f>
        <v>0</v>
      </c>
      <c r="S285" s="173">
        <v>0</v>
      </c>
      <c r="T285" s="17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5" t="s">
        <v>146</v>
      </c>
      <c r="AT285" s="175" t="s">
        <v>124</v>
      </c>
      <c r="AU285" s="175" t="s">
        <v>80</v>
      </c>
      <c r="AY285" s="18" t="s">
        <v>121</v>
      </c>
      <c r="BE285" s="176">
        <f>IF(N285="základní",J285,0)</f>
        <v>0</v>
      </c>
      <c r="BF285" s="176">
        <f>IF(N285="snížená",J285,0)</f>
        <v>0</v>
      </c>
      <c r="BG285" s="176">
        <f>IF(N285="zákl. přenesená",J285,0)</f>
        <v>0</v>
      </c>
      <c r="BH285" s="176">
        <f>IF(N285="sníž. přenesená",J285,0)</f>
        <v>0</v>
      </c>
      <c r="BI285" s="176">
        <f>IF(N285="nulová",J285,0)</f>
        <v>0</v>
      </c>
      <c r="BJ285" s="18" t="s">
        <v>78</v>
      </c>
      <c r="BK285" s="176">
        <f>ROUND(I285*H285,2)</f>
        <v>0</v>
      </c>
      <c r="BL285" s="18" t="s">
        <v>146</v>
      </c>
      <c r="BM285" s="175" t="s">
        <v>533</v>
      </c>
    </row>
    <row r="286" s="2" customFormat="1">
      <c r="A286" s="37"/>
      <c r="B286" s="38"/>
      <c r="C286" s="37"/>
      <c r="D286" s="177" t="s">
        <v>136</v>
      </c>
      <c r="E286" s="37"/>
      <c r="F286" s="182" t="s">
        <v>534</v>
      </c>
      <c r="G286" s="37"/>
      <c r="H286" s="37"/>
      <c r="I286" s="179"/>
      <c r="J286" s="37"/>
      <c r="K286" s="37"/>
      <c r="L286" s="38"/>
      <c r="M286" s="180"/>
      <c r="N286" s="181"/>
      <c r="O286" s="71"/>
      <c r="P286" s="71"/>
      <c r="Q286" s="71"/>
      <c r="R286" s="71"/>
      <c r="S286" s="71"/>
      <c r="T286" s="7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8" t="s">
        <v>136</v>
      </c>
      <c r="AU286" s="18" t="s">
        <v>80</v>
      </c>
    </row>
    <row r="287" s="2" customFormat="1" ht="16.5" customHeight="1">
      <c r="A287" s="37"/>
      <c r="B287" s="163"/>
      <c r="C287" s="164" t="s">
        <v>535</v>
      </c>
      <c r="D287" s="164" t="s">
        <v>124</v>
      </c>
      <c r="E287" s="165" t="s">
        <v>536</v>
      </c>
      <c r="F287" s="166" t="s">
        <v>537</v>
      </c>
      <c r="G287" s="167" t="s">
        <v>291</v>
      </c>
      <c r="H287" s="168">
        <v>23.5</v>
      </c>
      <c r="I287" s="169"/>
      <c r="J287" s="170">
        <f>ROUND(I287*H287,2)</f>
        <v>0</v>
      </c>
      <c r="K287" s="166" t="s">
        <v>193</v>
      </c>
      <c r="L287" s="38"/>
      <c r="M287" s="171" t="s">
        <v>3</v>
      </c>
      <c r="N287" s="172" t="s">
        <v>41</v>
      </c>
      <c r="O287" s="71"/>
      <c r="P287" s="173">
        <f>O287*H287</f>
        <v>0</v>
      </c>
      <c r="Q287" s="173">
        <v>0</v>
      </c>
      <c r="R287" s="173">
        <f>Q287*H287</f>
        <v>0</v>
      </c>
      <c r="S287" s="173">
        <v>0</v>
      </c>
      <c r="T287" s="17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75" t="s">
        <v>146</v>
      </c>
      <c r="AT287" s="175" t="s">
        <v>124</v>
      </c>
      <c r="AU287" s="175" t="s">
        <v>80</v>
      </c>
      <c r="AY287" s="18" t="s">
        <v>121</v>
      </c>
      <c r="BE287" s="176">
        <f>IF(N287="základní",J287,0)</f>
        <v>0</v>
      </c>
      <c r="BF287" s="176">
        <f>IF(N287="snížená",J287,0)</f>
        <v>0</v>
      </c>
      <c r="BG287" s="176">
        <f>IF(N287="zákl. přenesená",J287,0)</f>
        <v>0</v>
      </c>
      <c r="BH287" s="176">
        <f>IF(N287="sníž. přenesená",J287,0)</f>
        <v>0</v>
      </c>
      <c r="BI287" s="176">
        <f>IF(N287="nulová",J287,0)</f>
        <v>0</v>
      </c>
      <c r="BJ287" s="18" t="s">
        <v>78</v>
      </c>
      <c r="BK287" s="176">
        <f>ROUND(I287*H287,2)</f>
        <v>0</v>
      </c>
      <c r="BL287" s="18" t="s">
        <v>146</v>
      </c>
      <c r="BM287" s="175" t="s">
        <v>538</v>
      </c>
    </row>
    <row r="288" s="2" customFormat="1">
      <c r="A288" s="37"/>
      <c r="B288" s="38"/>
      <c r="C288" s="37"/>
      <c r="D288" s="177" t="s">
        <v>136</v>
      </c>
      <c r="E288" s="37"/>
      <c r="F288" s="182" t="s">
        <v>539</v>
      </c>
      <c r="G288" s="37"/>
      <c r="H288" s="37"/>
      <c r="I288" s="179"/>
      <c r="J288" s="37"/>
      <c r="K288" s="37"/>
      <c r="L288" s="38"/>
      <c r="M288" s="183"/>
      <c r="N288" s="184"/>
      <c r="O288" s="185"/>
      <c r="P288" s="185"/>
      <c r="Q288" s="185"/>
      <c r="R288" s="185"/>
      <c r="S288" s="185"/>
      <c r="T288" s="186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136</v>
      </c>
      <c r="AU288" s="18" t="s">
        <v>80</v>
      </c>
    </row>
    <row r="289" s="2" customFormat="1" ht="6.96" customHeight="1">
      <c r="A289" s="37"/>
      <c r="B289" s="54"/>
      <c r="C289" s="55"/>
      <c r="D289" s="55"/>
      <c r="E289" s="55"/>
      <c r="F289" s="55"/>
      <c r="G289" s="55"/>
      <c r="H289" s="55"/>
      <c r="I289" s="55"/>
      <c r="J289" s="55"/>
      <c r="K289" s="55"/>
      <c r="L289" s="38"/>
      <c r="M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</row>
  </sheetData>
  <autoFilter ref="C87:K28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1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540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ROUND(J88,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ROUND((SUM(BE88:BE309)),  2)</f>
        <v>0</v>
      </c>
      <c r="G33" s="37"/>
      <c r="H33" s="37"/>
      <c r="I33" s="122">
        <v>0.20999999999999999</v>
      </c>
      <c r="J33" s="121">
        <f>ROUND(((SUM(BE88:BE309))*I33),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ROUND((SUM(BF88:BF309)),  2)</f>
        <v>0</v>
      </c>
      <c r="G34" s="37"/>
      <c r="H34" s="37"/>
      <c r="I34" s="122">
        <v>0.14999999999999999</v>
      </c>
      <c r="J34" s="121">
        <f>ROUND(((SUM(BF88:BF309))*I34),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ROUND((SUM(BG88:BG309)),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ROUND((SUM(BH88:BH309)),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ROUND((SUM(BI88:BI309)),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1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 xml:space="preserve">581/17-2-2 - SO 102 Polní cesta VPC1 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27. 10. 2017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J88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178</v>
      </c>
      <c r="E60" s="134"/>
      <c r="F60" s="134"/>
      <c r="G60" s="134"/>
      <c r="H60" s="134"/>
      <c r="I60" s="134"/>
      <c r="J60" s="135">
        <f>J89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179</v>
      </c>
      <c r="E61" s="138"/>
      <c r="F61" s="138"/>
      <c r="G61" s="138"/>
      <c r="H61" s="138"/>
      <c r="I61" s="138"/>
      <c r="J61" s="139">
        <f>J90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180</v>
      </c>
      <c r="E62" s="138"/>
      <c r="F62" s="138"/>
      <c r="G62" s="138"/>
      <c r="H62" s="138"/>
      <c r="I62" s="138"/>
      <c r="J62" s="139">
        <f>J192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182</v>
      </c>
      <c r="E63" s="138"/>
      <c r="F63" s="138"/>
      <c r="G63" s="138"/>
      <c r="H63" s="138"/>
      <c r="I63" s="138"/>
      <c r="J63" s="139">
        <f>J205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541</v>
      </c>
      <c r="E64" s="138"/>
      <c r="F64" s="138"/>
      <c r="G64" s="138"/>
      <c r="H64" s="138"/>
      <c r="I64" s="138"/>
      <c r="J64" s="139">
        <f>J249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6"/>
      <c r="C65" s="10"/>
      <c r="D65" s="137" t="s">
        <v>183</v>
      </c>
      <c r="E65" s="138"/>
      <c r="F65" s="138"/>
      <c r="G65" s="138"/>
      <c r="H65" s="138"/>
      <c r="I65" s="138"/>
      <c r="J65" s="139">
        <f>J253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6"/>
      <c r="C66" s="10"/>
      <c r="D66" s="137" t="s">
        <v>184</v>
      </c>
      <c r="E66" s="138"/>
      <c r="F66" s="138"/>
      <c r="G66" s="138"/>
      <c r="H66" s="138"/>
      <c r="I66" s="138"/>
      <c r="J66" s="139">
        <f>J285</f>
        <v>0</v>
      </c>
      <c r="K66" s="10"/>
      <c r="L66" s="13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6"/>
      <c r="C67" s="10"/>
      <c r="D67" s="137" t="s">
        <v>185</v>
      </c>
      <c r="E67" s="138"/>
      <c r="F67" s="138"/>
      <c r="G67" s="138"/>
      <c r="H67" s="138"/>
      <c r="I67" s="138"/>
      <c r="J67" s="139">
        <f>J288</f>
        <v>0</v>
      </c>
      <c r="K67" s="10"/>
      <c r="L67" s="13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6"/>
      <c r="C68" s="10"/>
      <c r="D68" s="137" t="s">
        <v>186</v>
      </c>
      <c r="E68" s="138"/>
      <c r="F68" s="138"/>
      <c r="G68" s="138"/>
      <c r="H68" s="138"/>
      <c r="I68" s="138"/>
      <c r="J68" s="139">
        <f>J291</f>
        <v>0</v>
      </c>
      <c r="K68" s="10"/>
      <c r="L68" s="13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105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17</v>
      </c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7"/>
      <c r="D78" s="37"/>
      <c r="E78" s="114" t="str">
        <f>E7</f>
        <v>Polní cesta VPC 1 v k.ú. Jindice</v>
      </c>
      <c r="F78" s="31"/>
      <c r="G78" s="31"/>
      <c r="H78" s="31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94</v>
      </c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61" t="str">
        <f>E9</f>
        <v xml:space="preserve">581/17-2-2 - SO 102 Polní cesta VPC1 </v>
      </c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7"/>
      <c r="E82" s="37"/>
      <c r="F82" s="26" t="str">
        <f>F12</f>
        <v xml:space="preserve"> </v>
      </c>
      <c r="G82" s="37"/>
      <c r="H82" s="37"/>
      <c r="I82" s="31" t="s">
        <v>23</v>
      </c>
      <c r="J82" s="63" t="str">
        <f>IF(J12="","",J12)</f>
        <v>27. 10. 2017</v>
      </c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7"/>
      <c r="E84" s="37"/>
      <c r="F84" s="26" t="str">
        <f>E15</f>
        <v xml:space="preserve"> </v>
      </c>
      <c r="G84" s="37"/>
      <c r="H84" s="37"/>
      <c r="I84" s="31" t="s">
        <v>30</v>
      </c>
      <c r="J84" s="35" t="str">
        <f>E21</f>
        <v>NDCon s.r.o.</v>
      </c>
      <c r="K84" s="37"/>
      <c r="L84" s="115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28</v>
      </c>
      <c r="D85" s="37"/>
      <c r="E85" s="37"/>
      <c r="F85" s="26" t="str">
        <f>IF(E18="","",E18)</f>
        <v>Vyplň údaj</v>
      </c>
      <c r="G85" s="37"/>
      <c r="H85" s="37"/>
      <c r="I85" s="31" t="s">
        <v>33</v>
      </c>
      <c r="J85" s="35" t="str">
        <f>E24</f>
        <v xml:space="preserve"> </v>
      </c>
      <c r="K85" s="37"/>
      <c r="L85" s="115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40"/>
      <c r="B87" s="141"/>
      <c r="C87" s="142" t="s">
        <v>106</v>
      </c>
      <c r="D87" s="143" t="s">
        <v>55</v>
      </c>
      <c r="E87" s="143" t="s">
        <v>51</v>
      </c>
      <c r="F87" s="143" t="s">
        <v>52</v>
      </c>
      <c r="G87" s="143" t="s">
        <v>107</v>
      </c>
      <c r="H87" s="143" t="s">
        <v>108</v>
      </c>
      <c r="I87" s="143" t="s">
        <v>109</v>
      </c>
      <c r="J87" s="143" t="s">
        <v>98</v>
      </c>
      <c r="K87" s="144" t="s">
        <v>110</v>
      </c>
      <c r="L87" s="145"/>
      <c r="M87" s="79" t="s">
        <v>3</v>
      </c>
      <c r="N87" s="80" t="s">
        <v>40</v>
      </c>
      <c r="O87" s="80" t="s">
        <v>111</v>
      </c>
      <c r="P87" s="80" t="s">
        <v>112</v>
      </c>
      <c r="Q87" s="80" t="s">
        <v>113</v>
      </c>
      <c r="R87" s="80" t="s">
        <v>114</v>
      </c>
      <c r="S87" s="80" t="s">
        <v>115</v>
      </c>
      <c r="T87" s="81" t="s">
        <v>116</v>
      </c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</row>
    <row r="88" s="2" customFormat="1" ht="22.8" customHeight="1">
      <c r="A88" s="37"/>
      <c r="B88" s="38"/>
      <c r="C88" s="86" t="s">
        <v>117</v>
      </c>
      <c r="D88" s="37"/>
      <c r="E88" s="37"/>
      <c r="F88" s="37"/>
      <c r="G88" s="37"/>
      <c r="H88" s="37"/>
      <c r="I88" s="37"/>
      <c r="J88" s="146">
        <f>BK88</f>
        <v>0</v>
      </c>
      <c r="K88" s="37"/>
      <c r="L88" s="38"/>
      <c r="M88" s="82"/>
      <c r="N88" s="67"/>
      <c r="O88" s="83"/>
      <c r="P88" s="147">
        <f>P89</f>
        <v>0</v>
      </c>
      <c r="Q88" s="83"/>
      <c r="R88" s="147">
        <f>R89</f>
        <v>1356.8779496900002</v>
      </c>
      <c r="S88" s="83"/>
      <c r="T88" s="148">
        <f>T89</f>
        <v>947.23429999999996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8" t="s">
        <v>69</v>
      </c>
      <c r="AU88" s="18" t="s">
        <v>99</v>
      </c>
      <c r="BK88" s="149">
        <f>BK89</f>
        <v>0</v>
      </c>
    </row>
    <row r="89" s="12" customFormat="1" ht="25.92" customHeight="1">
      <c r="A89" s="12"/>
      <c r="B89" s="150"/>
      <c r="C89" s="12"/>
      <c r="D89" s="151" t="s">
        <v>69</v>
      </c>
      <c r="E89" s="152" t="s">
        <v>187</v>
      </c>
      <c r="F89" s="152" t="s">
        <v>188</v>
      </c>
      <c r="G89" s="12"/>
      <c r="H89" s="12"/>
      <c r="I89" s="153"/>
      <c r="J89" s="154">
        <f>BK89</f>
        <v>0</v>
      </c>
      <c r="K89" s="12"/>
      <c r="L89" s="150"/>
      <c r="M89" s="155"/>
      <c r="N89" s="156"/>
      <c r="O89" s="156"/>
      <c r="P89" s="157">
        <f>P90+P192+P205+P249+P253+P285+P288+P291</f>
        <v>0</v>
      </c>
      <c r="Q89" s="156"/>
      <c r="R89" s="157">
        <f>R90+R192+R205+R249+R253+R285+R288+R291</f>
        <v>1356.8779496900002</v>
      </c>
      <c r="S89" s="156"/>
      <c r="T89" s="158">
        <f>T90+T192+T205+T249+T253+T285+T288+T291</f>
        <v>947.23429999999996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1" t="s">
        <v>78</v>
      </c>
      <c r="AT89" s="159" t="s">
        <v>69</v>
      </c>
      <c r="AU89" s="159" t="s">
        <v>70</v>
      </c>
      <c r="AY89" s="151" t="s">
        <v>121</v>
      </c>
      <c r="BK89" s="160">
        <f>BK90+BK192+BK205+BK249+BK253+BK285+BK288+BK291</f>
        <v>0</v>
      </c>
    </row>
    <row r="90" s="12" customFormat="1" ht="22.8" customHeight="1">
      <c r="A90" s="12"/>
      <c r="B90" s="150"/>
      <c r="C90" s="12"/>
      <c r="D90" s="151" t="s">
        <v>69</v>
      </c>
      <c r="E90" s="161" t="s">
        <v>78</v>
      </c>
      <c r="F90" s="161" t="s">
        <v>189</v>
      </c>
      <c r="G90" s="12"/>
      <c r="H90" s="12"/>
      <c r="I90" s="153"/>
      <c r="J90" s="162">
        <f>BK90</f>
        <v>0</v>
      </c>
      <c r="K90" s="12"/>
      <c r="L90" s="150"/>
      <c r="M90" s="155"/>
      <c r="N90" s="156"/>
      <c r="O90" s="156"/>
      <c r="P90" s="157">
        <f>SUM(P91:P191)</f>
        <v>0</v>
      </c>
      <c r="Q90" s="156"/>
      <c r="R90" s="157">
        <f>SUM(R91:R191)</f>
        <v>62.437517</v>
      </c>
      <c r="S90" s="156"/>
      <c r="T90" s="158">
        <f>SUM(T91:T191)</f>
        <v>447.23429999999996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1" t="s">
        <v>78</v>
      </c>
      <c r="AT90" s="159" t="s">
        <v>69</v>
      </c>
      <c r="AU90" s="159" t="s">
        <v>78</v>
      </c>
      <c r="AY90" s="151" t="s">
        <v>121</v>
      </c>
      <c r="BK90" s="160">
        <f>SUM(BK91:BK191)</f>
        <v>0</v>
      </c>
    </row>
    <row r="91" s="2" customFormat="1" ht="21.75" customHeight="1">
      <c r="A91" s="37"/>
      <c r="B91" s="163"/>
      <c r="C91" s="164" t="s">
        <v>78</v>
      </c>
      <c r="D91" s="164" t="s">
        <v>124</v>
      </c>
      <c r="E91" s="165" t="s">
        <v>190</v>
      </c>
      <c r="F91" s="166" t="s">
        <v>191</v>
      </c>
      <c r="G91" s="167" t="s">
        <v>192</v>
      </c>
      <c r="H91" s="168">
        <v>40</v>
      </c>
      <c r="I91" s="169"/>
      <c r="J91" s="170">
        <f>ROUND(I91*H91,2)</f>
        <v>0</v>
      </c>
      <c r="K91" s="166" t="s">
        <v>193</v>
      </c>
      <c r="L91" s="38"/>
      <c r="M91" s="171" t="s">
        <v>3</v>
      </c>
      <c r="N91" s="172" t="s">
        <v>41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146</v>
      </c>
      <c r="AT91" s="175" t="s">
        <v>124</v>
      </c>
      <c r="AU91" s="175" t="s">
        <v>80</v>
      </c>
      <c r="AY91" s="18" t="s">
        <v>121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78</v>
      </c>
      <c r="BK91" s="176">
        <f>ROUND(I91*H91,2)</f>
        <v>0</v>
      </c>
      <c r="BL91" s="18" t="s">
        <v>146</v>
      </c>
      <c r="BM91" s="175" t="s">
        <v>542</v>
      </c>
    </row>
    <row r="92" s="2" customFormat="1">
      <c r="A92" s="37"/>
      <c r="B92" s="38"/>
      <c r="C92" s="37"/>
      <c r="D92" s="177" t="s">
        <v>136</v>
      </c>
      <c r="E92" s="37"/>
      <c r="F92" s="182" t="s">
        <v>195</v>
      </c>
      <c r="G92" s="37"/>
      <c r="H92" s="37"/>
      <c r="I92" s="179"/>
      <c r="J92" s="37"/>
      <c r="K92" s="37"/>
      <c r="L92" s="38"/>
      <c r="M92" s="180"/>
      <c r="N92" s="181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136</v>
      </c>
      <c r="AU92" s="18" t="s">
        <v>80</v>
      </c>
    </row>
    <row r="93" s="2" customFormat="1" ht="16.5" customHeight="1">
      <c r="A93" s="37"/>
      <c r="B93" s="163"/>
      <c r="C93" s="164" t="s">
        <v>80</v>
      </c>
      <c r="D93" s="164" t="s">
        <v>124</v>
      </c>
      <c r="E93" s="165" t="s">
        <v>196</v>
      </c>
      <c r="F93" s="166" t="s">
        <v>197</v>
      </c>
      <c r="G93" s="167" t="s">
        <v>198</v>
      </c>
      <c r="H93" s="168">
        <v>3</v>
      </c>
      <c r="I93" s="169"/>
      <c r="J93" s="170">
        <f>ROUND(I93*H93,2)</f>
        <v>0</v>
      </c>
      <c r="K93" s="166" t="s">
        <v>193</v>
      </c>
      <c r="L93" s="38"/>
      <c r="M93" s="171" t="s">
        <v>3</v>
      </c>
      <c r="N93" s="172" t="s">
        <v>41</v>
      </c>
      <c r="O93" s="71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5" t="s">
        <v>146</v>
      </c>
      <c r="AT93" s="175" t="s">
        <v>124</v>
      </c>
      <c r="AU93" s="175" t="s">
        <v>80</v>
      </c>
      <c r="AY93" s="18" t="s">
        <v>121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8" t="s">
        <v>78</v>
      </c>
      <c r="BK93" s="176">
        <f>ROUND(I93*H93,2)</f>
        <v>0</v>
      </c>
      <c r="BL93" s="18" t="s">
        <v>146</v>
      </c>
      <c r="BM93" s="175" t="s">
        <v>543</v>
      </c>
    </row>
    <row r="94" s="2" customFormat="1">
      <c r="A94" s="37"/>
      <c r="B94" s="38"/>
      <c r="C94" s="37"/>
      <c r="D94" s="177" t="s">
        <v>136</v>
      </c>
      <c r="E94" s="37"/>
      <c r="F94" s="182" t="s">
        <v>200</v>
      </c>
      <c r="G94" s="37"/>
      <c r="H94" s="37"/>
      <c r="I94" s="179"/>
      <c r="J94" s="37"/>
      <c r="K94" s="37"/>
      <c r="L94" s="38"/>
      <c r="M94" s="180"/>
      <c r="N94" s="181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136</v>
      </c>
      <c r="AU94" s="18" t="s">
        <v>80</v>
      </c>
    </row>
    <row r="95" s="2" customFormat="1">
      <c r="A95" s="37"/>
      <c r="B95" s="38"/>
      <c r="C95" s="37"/>
      <c r="D95" s="177" t="s">
        <v>131</v>
      </c>
      <c r="E95" s="37"/>
      <c r="F95" s="178" t="s">
        <v>201</v>
      </c>
      <c r="G95" s="37"/>
      <c r="H95" s="37"/>
      <c r="I95" s="179"/>
      <c r="J95" s="37"/>
      <c r="K95" s="37"/>
      <c r="L95" s="38"/>
      <c r="M95" s="180"/>
      <c r="N95" s="181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131</v>
      </c>
      <c r="AU95" s="18" t="s">
        <v>80</v>
      </c>
    </row>
    <row r="96" s="2" customFormat="1" ht="16.5" customHeight="1">
      <c r="A96" s="37"/>
      <c r="B96" s="163"/>
      <c r="C96" s="164" t="s">
        <v>139</v>
      </c>
      <c r="D96" s="164" t="s">
        <v>124</v>
      </c>
      <c r="E96" s="165" t="s">
        <v>544</v>
      </c>
      <c r="F96" s="166" t="s">
        <v>545</v>
      </c>
      <c r="G96" s="167" t="s">
        <v>353</v>
      </c>
      <c r="H96" s="168">
        <v>6</v>
      </c>
      <c r="I96" s="169"/>
      <c r="J96" s="170">
        <f>ROUND(I96*H96,2)</f>
        <v>0</v>
      </c>
      <c r="K96" s="166" t="s">
        <v>193</v>
      </c>
      <c r="L96" s="38"/>
      <c r="M96" s="171" t="s">
        <v>3</v>
      </c>
      <c r="N96" s="172" t="s">
        <v>41</v>
      </c>
      <c r="O96" s="71"/>
      <c r="P96" s="173">
        <f>O96*H96</f>
        <v>0</v>
      </c>
      <c r="Q96" s="173">
        <v>0</v>
      </c>
      <c r="R96" s="173">
        <f>Q96*H96</f>
        <v>0</v>
      </c>
      <c r="S96" s="173">
        <v>0</v>
      </c>
      <c r="T96" s="17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75" t="s">
        <v>146</v>
      </c>
      <c r="AT96" s="175" t="s">
        <v>124</v>
      </c>
      <c r="AU96" s="175" t="s">
        <v>80</v>
      </c>
      <c r="AY96" s="18" t="s">
        <v>121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8" t="s">
        <v>78</v>
      </c>
      <c r="BK96" s="176">
        <f>ROUND(I96*H96,2)</f>
        <v>0</v>
      </c>
      <c r="BL96" s="18" t="s">
        <v>146</v>
      </c>
      <c r="BM96" s="175" t="s">
        <v>546</v>
      </c>
    </row>
    <row r="97" s="2" customFormat="1">
      <c r="A97" s="37"/>
      <c r="B97" s="38"/>
      <c r="C97" s="37"/>
      <c r="D97" s="177" t="s">
        <v>136</v>
      </c>
      <c r="E97" s="37"/>
      <c r="F97" s="182" t="s">
        <v>547</v>
      </c>
      <c r="G97" s="37"/>
      <c r="H97" s="37"/>
      <c r="I97" s="179"/>
      <c r="J97" s="37"/>
      <c r="K97" s="37"/>
      <c r="L97" s="38"/>
      <c r="M97" s="180"/>
      <c r="N97" s="181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136</v>
      </c>
      <c r="AU97" s="18" t="s">
        <v>80</v>
      </c>
    </row>
    <row r="98" s="2" customFormat="1" ht="16.5" customHeight="1">
      <c r="A98" s="37"/>
      <c r="B98" s="163"/>
      <c r="C98" s="164" t="s">
        <v>146</v>
      </c>
      <c r="D98" s="164" t="s">
        <v>124</v>
      </c>
      <c r="E98" s="165" t="s">
        <v>548</v>
      </c>
      <c r="F98" s="166" t="s">
        <v>549</v>
      </c>
      <c r="G98" s="167" t="s">
        <v>353</v>
      </c>
      <c r="H98" s="168">
        <v>6</v>
      </c>
      <c r="I98" s="169"/>
      <c r="J98" s="170">
        <f>ROUND(I98*H98,2)</f>
        <v>0</v>
      </c>
      <c r="K98" s="166" t="s">
        <v>193</v>
      </c>
      <c r="L98" s="38"/>
      <c r="M98" s="171" t="s">
        <v>3</v>
      </c>
      <c r="N98" s="172" t="s">
        <v>41</v>
      </c>
      <c r="O98" s="71"/>
      <c r="P98" s="173">
        <f>O98*H98</f>
        <v>0</v>
      </c>
      <c r="Q98" s="173">
        <v>0.00052999999999999998</v>
      </c>
      <c r="R98" s="173">
        <f>Q98*H98</f>
        <v>0.0031799999999999997</v>
      </c>
      <c r="S98" s="173">
        <v>0</v>
      </c>
      <c r="T98" s="17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75" t="s">
        <v>146</v>
      </c>
      <c r="AT98" s="175" t="s">
        <v>124</v>
      </c>
      <c r="AU98" s="175" t="s">
        <v>80</v>
      </c>
      <c r="AY98" s="18" t="s">
        <v>121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8" t="s">
        <v>78</v>
      </c>
      <c r="BK98" s="176">
        <f>ROUND(I98*H98,2)</f>
        <v>0</v>
      </c>
      <c r="BL98" s="18" t="s">
        <v>146</v>
      </c>
      <c r="BM98" s="175" t="s">
        <v>550</v>
      </c>
    </row>
    <row r="99" s="2" customFormat="1">
      <c r="A99" s="37"/>
      <c r="B99" s="38"/>
      <c r="C99" s="37"/>
      <c r="D99" s="177" t="s">
        <v>136</v>
      </c>
      <c r="E99" s="37"/>
      <c r="F99" s="182" t="s">
        <v>551</v>
      </c>
      <c r="G99" s="37"/>
      <c r="H99" s="37"/>
      <c r="I99" s="179"/>
      <c r="J99" s="37"/>
      <c r="K99" s="37"/>
      <c r="L99" s="38"/>
      <c r="M99" s="180"/>
      <c r="N99" s="181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136</v>
      </c>
      <c r="AU99" s="18" t="s">
        <v>80</v>
      </c>
    </row>
    <row r="100" s="2" customFormat="1" ht="16.5" customHeight="1">
      <c r="A100" s="37"/>
      <c r="B100" s="163"/>
      <c r="C100" s="164" t="s">
        <v>120</v>
      </c>
      <c r="D100" s="164" t="s">
        <v>124</v>
      </c>
      <c r="E100" s="165" t="s">
        <v>552</v>
      </c>
      <c r="F100" s="166" t="s">
        <v>553</v>
      </c>
      <c r="G100" s="167" t="s">
        <v>353</v>
      </c>
      <c r="H100" s="168">
        <v>6</v>
      </c>
      <c r="I100" s="169"/>
      <c r="J100" s="170">
        <f>ROUND(I100*H100,2)</f>
        <v>0</v>
      </c>
      <c r="K100" s="166" t="s">
        <v>193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146</v>
      </c>
      <c r="AT100" s="175" t="s">
        <v>124</v>
      </c>
      <c r="AU100" s="175" t="s">
        <v>80</v>
      </c>
      <c r="AY100" s="18" t="s">
        <v>121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146</v>
      </c>
      <c r="BM100" s="175" t="s">
        <v>554</v>
      </c>
    </row>
    <row r="101" s="2" customFormat="1">
      <c r="A101" s="37"/>
      <c r="B101" s="38"/>
      <c r="C101" s="37"/>
      <c r="D101" s="177" t="s">
        <v>136</v>
      </c>
      <c r="E101" s="37"/>
      <c r="F101" s="182" t="s">
        <v>555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136</v>
      </c>
      <c r="AU101" s="18" t="s">
        <v>80</v>
      </c>
    </row>
    <row r="102" s="2" customFormat="1" ht="16.5" customHeight="1">
      <c r="A102" s="37"/>
      <c r="B102" s="163"/>
      <c r="C102" s="164" t="s">
        <v>154</v>
      </c>
      <c r="D102" s="164" t="s">
        <v>124</v>
      </c>
      <c r="E102" s="165" t="s">
        <v>556</v>
      </c>
      <c r="F102" s="166" t="s">
        <v>557</v>
      </c>
      <c r="G102" s="167" t="s">
        <v>353</v>
      </c>
      <c r="H102" s="168">
        <v>6</v>
      </c>
      <c r="I102" s="169"/>
      <c r="J102" s="170">
        <f>ROUND(I102*H102,2)</f>
        <v>0</v>
      </c>
      <c r="K102" s="166" t="s">
        <v>193</v>
      </c>
      <c r="L102" s="38"/>
      <c r="M102" s="171" t="s">
        <v>3</v>
      </c>
      <c r="N102" s="172" t="s">
        <v>41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146</v>
      </c>
      <c r="AT102" s="175" t="s">
        <v>124</v>
      </c>
      <c r="AU102" s="175" t="s">
        <v>80</v>
      </c>
      <c r="AY102" s="18" t="s">
        <v>121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78</v>
      </c>
      <c r="BK102" s="176">
        <f>ROUND(I102*H102,2)</f>
        <v>0</v>
      </c>
      <c r="BL102" s="18" t="s">
        <v>146</v>
      </c>
      <c r="BM102" s="175" t="s">
        <v>558</v>
      </c>
    </row>
    <row r="103" s="2" customFormat="1">
      <c r="A103" s="37"/>
      <c r="B103" s="38"/>
      <c r="C103" s="37"/>
      <c r="D103" s="177" t="s">
        <v>136</v>
      </c>
      <c r="E103" s="37"/>
      <c r="F103" s="182" t="s">
        <v>559</v>
      </c>
      <c r="G103" s="37"/>
      <c r="H103" s="37"/>
      <c r="I103" s="179"/>
      <c r="J103" s="37"/>
      <c r="K103" s="37"/>
      <c r="L103" s="38"/>
      <c r="M103" s="180"/>
      <c r="N103" s="181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136</v>
      </c>
      <c r="AU103" s="18" t="s">
        <v>80</v>
      </c>
    </row>
    <row r="104" s="2" customFormat="1" ht="16.5" customHeight="1">
      <c r="A104" s="37"/>
      <c r="B104" s="163"/>
      <c r="C104" s="164" t="s">
        <v>159</v>
      </c>
      <c r="D104" s="164" t="s">
        <v>124</v>
      </c>
      <c r="E104" s="165" t="s">
        <v>560</v>
      </c>
      <c r="F104" s="166" t="s">
        <v>561</v>
      </c>
      <c r="G104" s="167" t="s">
        <v>353</v>
      </c>
      <c r="H104" s="168">
        <v>6</v>
      </c>
      <c r="I104" s="169"/>
      <c r="J104" s="170">
        <f>ROUND(I104*H104,2)</f>
        <v>0</v>
      </c>
      <c r="K104" s="166" t="s">
        <v>193</v>
      </c>
      <c r="L104" s="38"/>
      <c r="M104" s="171" t="s">
        <v>3</v>
      </c>
      <c r="N104" s="172" t="s">
        <v>41</v>
      </c>
      <c r="O104" s="71"/>
      <c r="P104" s="173">
        <f>O104*H104</f>
        <v>0</v>
      </c>
      <c r="Q104" s="173">
        <v>0</v>
      </c>
      <c r="R104" s="173">
        <f>Q104*H104</f>
        <v>0</v>
      </c>
      <c r="S104" s="173">
        <v>0</v>
      </c>
      <c r="T104" s="17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5" t="s">
        <v>146</v>
      </c>
      <c r="AT104" s="175" t="s">
        <v>124</v>
      </c>
      <c r="AU104" s="175" t="s">
        <v>80</v>
      </c>
      <c r="AY104" s="18" t="s">
        <v>121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8" t="s">
        <v>78</v>
      </c>
      <c r="BK104" s="176">
        <f>ROUND(I104*H104,2)</f>
        <v>0</v>
      </c>
      <c r="BL104" s="18" t="s">
        <v>146</v>
      </c>
      <c r="BM104" s="175" t="s">
        <v>562</v>
      </c>
    </row>
    <row r="105" s="2" customFormat="1">
      <c r="A105" s="37"/>
      <c r="B105" s="38"/>
      <c r="C105" s="37"/>
      <c r="D105" s="177" t="s">
        <v>136</v>
      </c>
      <c r="E105" s="37"/>
      <c r="F105" s="182" t="s">
        <v>563</v>
      </c>
      <c r="G105" s="37"/>
      <c r="H105" s="37"/>
      <c r="I105" s="179"/>
      <c r="J105" s="37"/>
      <c r="K105" s="37"/>
      <c r="L105" s="38"/>
      <c r="M105" s="180"/>
      <c r="N105" s="181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136</v>
      </c>
      <c r="AU105" s="18" t="s">
        <v>80</v>
      </c>
    </row>
    <row r="106" s="2" customFormat="1" ht="16.5" customHeight="1">
      <c r="A106" s="37"/>
      <c r="B106" s="163"/>
      <c r="C106" s="164" t="s">
        <v>164</v>
      </c>
      <c r="D106" s="164" t="s">
        <v>124</v>
      </c>
      <c r="E106" s="165" t="s">
        <v>564</v>
      </c>
      <c r="F106" s="166" t="s">
        <v>565</v>
      </c>
      <c r="G106" s="167" t="s">
        <v>353</v>
      </c>
      <c r="H106" s="168">
        <v>6</v>
      </c>
      <c r="I106" s="169"/>
      <c r="J106" s="170">
        <f>ROUND(I106*H106,2)</f>
        <v>0</v>
      </c>
      <c r="K106" s="166" t="s">
        <v>193</v>
      </c>
      <c r="L106" s="38"/>
      <c r="M106" s="171" t="s">
        <v>3</v>
      </c>
      <c r="N106" s="172" t="s">
        <v>41</v>
      </c>
      <c r="O106" s="71"/>
      <c r="P106" s="173">
        <f>O106*H106</f>
        <v>0</v>
      </c>
      <c r="Q106" s="173">
        <v>0</v>
      </c>
      <c r="R106" s="173">
        <f>Q106*H106</f>
        <v>0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146</v>
      </c>
      <c r="AT106" s="175" t="s">
        <v>124</v>
      </c>
      <c r="AU106" s="175" t="s">
        <v>80</v>
      </c>
      <c r="AY106" s="18" t="s">
        <v>121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78</v>
      </c>
      <c r="BK106" s="176">
        <f>ROUND(I106*H106,2)</f>
        <v>0</v>
      </c>
      <c r="BL106" s="18" t="s">
        <v>146</v>
      </c>
      <c r="BM106" s="175" t="s">
        <v>566</v>
      </c>
    </row>
    <row r="107" s="2" customFormat="1">
      <c r="A107" s="37"/>
      <c r="B107" s="38"/>
      <c r="C107" s="37"/>
      <c r="D107" s="177" t="s">
        <v>136</v>
      </c>
      <c r="E107" s="37"/>
      <c r="F107" s="182" t="s">
        <v>567</v>
      </c>
      <c r="G107" s="37"/>
      <c r="H107" s="37"/>
      <c r="I107" s="179"/>
      <c r="J107" s="37"/>
      <c r="K107" s="37"/>
      <c r="L107" s="38"/>
      <c r="M107" s="180"/>
      <c r="N107" s="181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136</v>
      </c>
      <c r="AU107" s="18" t="s">
        <v>80</v>
      </c>
    </row>
    <row r="108" s="2" customFormat="1" ht="16.5" customHeight="1">
      <c r="A108" s="37"/>
      <c r="B108" s="163"/>
      <c r="C108" s="164" t="s">
        <v>170</v>
      </c>
      <c r="D108" s="164" t="s">
        <v>124</v>
      </c>
      <c r="E108" s="165" t="s">
        <v>202</v>
      </c>
      <c r="F108" s="166" t="s">
        <v>203</v>
      </c>
      <c r="G108" s="167" t="s">
        <v>192</v>
      </c>
      <c r="H108" s="168">
        <v>876.92999999999995</v>
      </c>
      <c r="I108" s="169"/>
      <c r="J108" s="170">
        <f>ROUND(I108*H108,2)</f>
        <v>0</v>
      </c>
      <c r="K108" s="166" t="s">
        <v>193</v>
      </c>
      <c r="L108" s="38"/>
      <c r="M108" s="171" t="s">
        <v>3</v>
      </c>
      <c r="N108" s="172" t="s">
        <v>41</v>
      </c>
      <c r="O108" s="71"/>
      <c r="P108" s="173">
        <f>O108*H108</f>
        <v>0</v>
      </c>
      <c r="Q108" s="173">
        <v>0</v>
      </c>
      <c r="R108" s="173">
        <f>Q108*H108</f>
        <v>0</v>
      </c>
      <c r="S108" s="173">
        <v>0.28999999999999998</v>
      </c>
      <c r="T108" s="174">
        <f>S108*H108</f>
        <v>254.30969999999996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5" t="s">
        <v>146</v>
      </c>
      <c r="AT108" s="175" t="s">
        <v>124</v>
      </c>
      <c r="AU108" s="175" t="s">
        <v>80</v>
      </c>
      <c r="AY108" s="18" t="s">
        <v>121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8" t="s">
        <v>78</v>
      </c>
      <c r="BK108" s="176">
        <f>ROUND(I108*H108,2)</f>
        <v>0</v>
      </c>
      <c r="BL108" s="18" t="s">
        <v>146</v>
      </c>
      <c r="BM108" s="175" t="s">
        <v>568</v>
      </c>
    </row>
    <row r="109" s="2" customFormat="1">
      <c r="A109" s="37"/>
      <c r="B109" s="38"/>
      <c r="C109" s="37"/>
      <c r="D109" s="177" t="s">
        <v>136</v>
      </c>
      <c r="E109" s="37"/>
      <c r="F109" s="182" t="s">
        <v>205</v>
      </c>
      <c r="G109" s="37"/>
      <c r="H109" s="37"/>
      <c r="I109" s="179"/>
      <c r="J109" s="37"/>
      <c r="K109" s="37"/>
      <c r="L109" s="38"/>
      <c r="M109" s="180"/>
      <c r="N109" s="181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136</v>
      </c>
      <c r="AU109" s="18" t="s">
        <v>80</v>
      </c>
    </row>
    <row r="110" s="2" customFormat="1">
      <c r="A110" s="37"/>
      <c r="B110" s="38"/>
      <c r="C110" s="37"/>
      <c r="D110" s="177" t="s">
        <v>131</v>
      </c>
      <c r="E110" s="37"/>
      <c r="F110" s="178" t="s">
        <v>206</v>
      </c>
      <c r="G110" s="37"/>
      <c r="H110" s="37"/>
      <c r="I110" s="179"/>
      <c r="J110" s="37"/>
      <c r="K110" s="37"/>
      <c r="L110" s="38"/>
      <c r="M110" s="180"/>
      <c r="N110" s="181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131</v>
      </c>
      <c r="AU110" s="18" t="s">
        <v>80</v>
      </c>
    </row>
    <row r="111" s="14" customFormat="1">
      <c r="A111" s="14"/>
      <c r="B111" s="194"/>
      <c r="C111" s="14"/>
      <c r="D111" s="177" t="s">
        <v>216</v>
      </c>
      <c r="E111" s="195" t="s">
        <v>3</v>
      </c>
      <c r="F111" s="196" t="s">
        <v>569</v>
      </c>
      <c r="G111" s="14"/>
      <c r="H111" s="197">
        <v>876.92999999999995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216</v>
      </c>
      <c r="AU111" s="195" t="s">
        <v>80</v>
      </c>
      <c r="AV111" s="14" t="s">
        <v>80</v>
      </c>
      <c r="AW111" s="14" t="s">
        <v>32</v>
      </c>
      <c r="AX111" s="14" t="s">
        <v>78</v>
      </c>
      <c r="AY111" s="195" t="s">
        <v>121</v>
      </c>
    </row>
    <row r="112" s="2" customFormat="1" ht="16.5" customHeight="1">
      <c r="A112" s="37"/>
      <c r="B112" s="163"/>
      <c r="C112" s="164" t="s">
        <v>243</v>
      </c>
      <c r="D112" s="164" t="s">
        <v>124</v>
      </c>
      <c r="E112" s="165" t="s">
        <v>207</v>
      </c>
      <c r="F112" s="166" t="s">
        <v>208</v>
      </c>
      <c r="G112" s="167" t="s">
        <v>192</v>
      </c>
      <c r="H112" s="168">
        <v>876.92999999999995</v>
      </c>
      <c r="I112" s="169"/>
      <c r="J112" s="170">
        <f>ROUND(I112*H112,2)</f>
        <v>0</v>
      </c>
      <c r="K112" s="166" t="s">
        <v>193</v>
      </c>
      <c r="L112" s="38"/>
      <c r="M112" s="171" t="s">
        <v>3</v>
      </c>
      <c r="N112" s="172" t="s">
        <v>41</v>
      </c>
      <c r="O112" s="71"/>
      <c r="P112" s="173">
        <f>O112*H112</f>
        <v>0</v>
      </c>
      <c r="Q112" s="173">
        <v>0</v>
      </c>
      <c r="R112" s="173">
        <f>Q112*H112</f>
        <v>0</v>
      </c>
      <c r="S112" s="173">
        <v>0.22</v>
      </c>
      <c r="T112" s="174">
        <f>S112*H112</f>
        <v>192.9246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5" t="s">
        <v>146</v>
      </c>
      <c r="AT112" s="175" t="s">
        <v>124</v>
      </c>
      <c r="AU112" s="175" t="s">
        <v>80</v>
      </c>
      <c r="AY112" s="18" t="s">
        <v>121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8" t="s">
        <v>78</v>
      </c>
      <c r="BK112" s="176">
        <f>ROUND(I112*H112,2)</f>
        <v>0</v>
      </c>
      <c r="BL112" s="18" t="s">
        <v>146</v>
      </c>
      <c r="BM112" s="175" t="s">
        <v>570</v>
      </c>
    </row>
    <row r="113" s="2" customFormat="1">
      <c r="A113" s="37"/>
      <c r="B113" s="38"/>
      <c r="C113" s="37"/>
      <c r="D113" s="177" t="s">
        <v>136</v>
      </c>
      <c r="E113" s="37"/>
      <c r="F113" s="182" t="s">
        <v>210</v>
      </c>
      <c r="G113" s="37"/>
      <c r="H113" s="37"/>
      <c r="I113" s="179"/>
      <c r="J113" s="37"/>
      <c r="K113" s="37"/>
      <c r="L113" s="38"/>
      <c r="M113" s="180"/>
      <c r="N113" s="181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136</v>
      </c>
      <c r="AU113" s="18" t="s">
        <v>80</v>
      </c>
    </row>
    <row r="114" s="2" customFormat="1">
      <c r="A114" s="37"/>
      <c r="B114" s="38"/>
      <c r="C114" s="37"/>
      <c r="D114" s="177" t="s">
        <v>131</v>
      </c>
      <c r="E114" s="37"/>
      <c r="F114" s="178" t="s">
        <v>206</v>
      </c>
      <c r="G114" s="37"/>
      <c r="H114" s="37"/>
      <c r="I114" s="179"/>
      <c r="J114" s="37"/>
      <c r="K114" s="37"/>
      <c r="L114" s="38"/>
      <c r="M114" s="180"/>
      <c r="N114" s="181"/>
      <c r="O114" s="71"/>
      <c r="P114" s="71"/>
      <c r="Q114" s="71"/>
      <c r="R114" s="71"/>
      <c r="S114" s="71"/>
      <c r="T114" s="72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8" t="s">
        <v>131</v>
      </c>
      <c r="AU114" s="18" t="s">
        <v>80</v>
      </c>
    </row>
    <row r="115" s="14" customFormat="1">
      <c r="A115" s="14"/>
      <c r="B115" s="194"/>
      <c r="C115" s="14"/>
      <c r="D115" s="177" t="s">
        <v>216</v>
      </c>
      <c r="E115" s="195" t="s">
        <v>3</v>
      </c>
      <c r="F115" s="196" t="s">
        <v>569</v>
      </c>
      <c r="G115" s="14"/>
      <c r="H115" s="197">
        <v>876.92999999999995</v>
      </c>
      <c r="I115" s="198"/>
      <c r="J115" s="14"/>
      <c r="K115" s="14"/>
      <c r="L115" s="194"/>
      <c r="M115" s="199"/>
      <c r="N115" s="200"/>
      <c r="O115" s="200"/>
      <c r="P115" s="200"/>
      <c r="Q115" s="200"/>
      <c r="R115" s="200"/>
      <c r="S115" s="200"/>
      <c r="T115" s="20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5" t="s">
        <v>216</v>
      </c>
      <c r="AU115" s="195" t="s">
        <v>80</v>
      </c>
      <c r="AV115" s="14" t="s">
        <v>80</v>
      </c>
      <c r="AW115" s="14" t="s">
        <v>32</v>
      </c>
      <c r="AX115" s="14" t="s">
        <v>78</v>
      </c>
      <c r="AY115" s="195" t="s">
        <v>121</v>
      </c>
    </row>
    <row r="116" s="2" customFormat="1" ht="16.5" customHeight="1">
      <c r="A116" s="37"/>
      <c r="B116" s="163"/>
      <c r="C116" s="164" t="s">
        <v>250</v>
      </c>
      <c r="D116" s="164" t="s">
        <v>124</v>
      </c>
      <c r="E116" s="165" t="s">
        <v>211</v>
      </c>
      <c r="F116" s="166" t="s">
        <v>212</v>
      </c>
      <c r="G116" s="167" t="s">
        <v>198</v>
      </c>
      <c r="H116" s="168">
        <v>57.600000000000001</v>
      </c>
      <c r="I116" s="169"/>
      <c r="J116" s="170">
        <f>ROUND(I116*H116,2)</f>
        <v>0</v>
      </c>
      <c r="K116" s="166" t="s">
        <v>193</v>
      </c>
      <c r="L116" s="38"/>
      <c r="M116" s="171" t="s">
        <v>3</v>
      </c>
      <c r="N116" s="172" t="s">
        <v>41</v>
      </c>
      <c r="O116" s="71"/>
      <c r="P116" s="173">
        <f>O116*H116</f>
        <v>0</v>
      </c>
      <c r="Q116" s="173">
        <v>0</v>
      </c>
      <c r="R116" s="173">
        <f>Q116*H116</f>
        <v>0</v>
      </c>
      <c r="S116" s="173">
        <v>0</v>
      </c>
      <c r="T116" s="17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75" t="s">
        <v>146</v>
      </c>
      <c r="AT116" s="175" t="s">
        <v>124</v>
      </c>
      <c r="AU116" s="175" t="s">
        <v>80</v>
      </c>
      <c r="AY116" s="18" t="s">
        <v>121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8" t="s">
        <v>78</v>
      </c>
      <c r="BK116" s="176">
        <f>ROUND(I116*H116,2)</f>
        <v>0</v>
      </c>
      <c r="BL116" s="18" t="s">
        <v>146</v>
      </c>
      <c r="BM116" s="175" t="s">
        <v>571</v>
      </c>
    </row>
    <row r="117" s="2" customFormat="1">
      <c r="A117" s="37"/>
      <c r="B117" s="38"/>
      <c r="C117" s="37"/>
      <c r="D117" s="177" t="s">
        <v>136</v>
      </c>
      <c r="E117" s="37"/>
      <c r="F117" s="182" t="s">
        <v>214</v>
      </c>
      <c r="G117" s="37"/>
      <c r="H117" s="37"/>
      <c r="I117" s="179"/>
      <c r="J117" s="37"/>
      <c r="K117" s="37"/>
      <c r="L117" s="38"/>
      <c r="M117" s="180"/>
      <c r="N117" s="181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136</v>
      </c>
      <c r="AU117" s="18" t="s">
        <v>80</v>
      </c>
    </row>
    <row r="118" s="2" customFormat="1">
      <c r="A118" s="37"/>
      <c r="B118" s="38"/>
      <c r="C118" s="37"/>
      <c r="D118" s="177" t="s">
        <v>131</v>
      </c>
      <c r="E118" s="37"/>
      <c r="F118" s="178" t="s">
        <v>215</v>
      </c>
      <c r="G118" s="37"/>
      <c r="H118" s="37"/>
      <c r="I118" s="179"/>
      <c r="J118" s="37"/>
      <c r="K118" s="37"/>
      <c r="L118" s="38"/>
      <c r="M118" s="180"/>
      <c r="N118" s="181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131</v>
      </c>
      <c r="AU118" s="18" t="s">
        <v>80</v>
      </c>
    </row>
    <row r="119" s="14" customFormat="1">
      <c r="A119" s="14"/>
      <c r="B119" s="194"/>
      <c r="C119" s="14"/>
      <c r="D119" s="177" t="s">
        <v>216</v>
      </c>
      <c r="E119" s="195" t="s">
        <v>3</v>
      </c>
      <c r="F119" s="196" t="s">
        <v>572</v>
      </c>
      <c r="G119" s="14"/>
      <c r="H119" s="197">
        <v>57.600000000000001</v>
      </c>
      <c r="I119" s="198"/>
      <c r="J119" s="14"/>
      <c r="K119" s="14"/>
      <c r="L119" s="194"/>
      <c r="M119" s="199"/>
      <c r="N119" s="200"/>
      <c r="O119" s="200"/>
      <c r="P119" s="200"/>
      <c r="Q119" s="200"/>
      <c r="R119" s="200"/>
      <c r="S119" s="200"/>
      <c r="T119" s="20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95" t="s">
        <v>216</v>
      </c>
      <c r="AU119" s="195" t="s">
        <v>80</v>
      </c>
      <c r="AV119" s="14" t="s">
        <v>80</v>
      </c>
      <c r="AW119" s="14" t="s">
        <v>32</v>
      </c>
      <c r="AX119" s="14" t="s">
        <v>78</v>
      </c>
      <c r="AY119" s="195" t="s">
        <v>121</v>
      </c>
    </row>
    <row r="120" s="2" customFormat="1" ht="16.5" customHeight="1">
      <c r="A120" s="37"/>
      <c r="B120" s="163"/>
      <c r="C120" s="164" t="s">
        <v>257</v>
      </c>
      <c r="D120" s="164" t="s">
        <v>124</v>
      </c>
      <c r="E120" s="165" t="s">
        <v>219</v>
      </c>
      <c r="F120" s="166" t="s">
        <v>220</v>
      </c>
      <c r="G120" s="167" t="s">
        <v>198</v>
      </c>
      <c r="H120" s="168">
        <v>57.600000000000001</v>
      </c>
      <c r="I120" s="169"/>
      <c r="J120" s="170">
        <f>ROUND(I120*H120,2)</f>
        <v>0</v>
      </c>
      <c r="K120" s="166" t="s">
        <v>3</v>
      </c>
      <c r="L120" s="38"/>
      <c r="M120" s="171" t="s">
        <v>3</v>
      </c>
      <c r="N120" s="172" t="s">
        <v>41</v>
      </c>
      <c r="O120" s="71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5" t="s">
        <v>146</v>
      </c>
      <c r="AT120" s="175" t="s">
        <v>124</v>
      </c>
      <c r="AU120" s="175" t="s">
        <v>80</v>
      </c>
      <c r="AY120" s="18" t="s">
        <v>121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8" t="s">
        <v>78</v>
      </c>
      <c r="BK120" s="176">
        <f>ROUND(I120*H120,2)</f>
        <v>0</v>
      </c>
      <c r="BL120" s="18" t="s">
        <v>146</v>
      </c>
      <c r="BM120" s="175" t="s">
        <v>573</v>
      </c>
    </row>
    <row r="121" s="2" customFormat="1">
      <c r="A121" s="37"/>
      <c r="B121" s="38"/>
      <c r="C121" s="37"/>
      <c r="D121" s="177" t="s">
        <v>136</v>
      </c>
      <c r="E121" s="37"/>
      <c r="F121" s="182" t="s">
        <v>222</v>
      </c>
      <c r="G121" s="37"/>
      <c r="H121" s="37"/>
      <c r="I121" s="179"/>
      <c r="J121" s="37"/>
      <c r="K121" s="37"/>
      <c r="L121" s="38"/>
      <c r="M121" s="180"/>
      <c r="N121" s="181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136</v>
      </c>
      <c r="AU121" s="18" t="s">
        <v>80</v>
      </c>
    </row>
    <row r="122" s="14" customFormat="1">
      <c r="A122" s="14"/>
      <c r="B122" s="194"/>
      <c r="C122" s="14"/>
      <c r="D122" s="177" t="s">
        <v>216</v>
      </c>
      <c r="E122" s="195" t="s">
        <v>3</v>
      </c>
      <c r="F122" s="196" t="s">
        <v>572</v>
      </c>
      <c r="G122" s="14"/>
      <c r="H122" s="197">
        <v>57.600000000000001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216</v>
      </c>
      <c r="AU122" s="195" t="s">
        <v>80</v>
      </c>
      <c r="AV122" s="14" t="s">
        <v>80</v>
      </c>
      <c r="AW122" s="14" t="s">
        <v>32</v>
      </c>
      <c r="AX122" s="14" t="s">
        <v>78</v>
      </c>
      <c r="AY122" s="195" t="s">
        <v>121</v>
      </c>
    </row>
    <row r="123" s="2" customFormat="1" ht="16.5" customHeight="1">
      <c r="A123" s="37"/>
      <c r="B123" s="163"/>
      <c r="C123" s="164" t="s">
        <v>263</v>
      </c>
      <c r="D123" s="164" t="s">
        <v>124</v>
      </c>
      <c r="E123" s="165" t="s">
        <v>224</v>
      </c>
      <c r="F123" s="166" t="s">
        <v>225</v>
      </c>
      <c r="G123" s="167" t="s">
        <v>198</v>
      </c>
      <c r="H123" s="168">
        <v>596.70000000000005</v>
      </c>
      <c r="I123" s="169"/>
      <c r="J123" s="170">
        <f>ROUND(I123*H123,2)</f>
        <v>0</v>
      </c>
      <c r="K123" s="166" t="s">
        <v>193</v>
      </c>
      <c r="L123" s="38"/>
      <c r="M123" s="171" t="s">
        <v>3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146</v>
      </c>
      <c r="AT123" s="175" t="s">
        <v>124</v>
      </c>
      <c r="AU123" s="175" t="s">
        <v>80</v>
      </c>
      <c r="AY123" s="18" t="s">
        <v>121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78</v>
      </c>
      <c r="BK123" s="176">
        <f>ROUND(I123*H123,2)</f>
        <v>0</v>
      </c>
      <c r="BL123" s="18" t="s">
        <v>146</v>
      </c>
      <c r="BM123" s="175" t="s">
        <v>574</v>
      </c>
    </row>
    <row r="124" s="2" customFormat="1">
      <c r="A124" s="37"/>
      <c r="B124" s="38"/>
      <c r="C124" s="37"/>
      <c r="D124" s="177" t="s">
        <v>136</v>
      </c>
      <c r="E124" s="37"/>
      <c r="F124" s="182" t="s">
        <v>227</v>
      </c>
      <c r="G124" s="37"/>
      <c r="H124" s="37"/>
      <c r="I124" s="179"/>
      <c r="J124" s="37"/>
      <c r="K124" s="37"/>
      <c r="L124" s="38"/>
      <c r="M124" s="180"/>
      <c r="N124" s="181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136</v>
      </c>
      <c r="AU124" s="18" t="s">
        <v>80</v>
      </c>
    </row>
    <row r="125" s="2" customFormat="1">
      <c r="A125" s="37"/>
      <c r="B125" s="38"/>
      <c r="C125" s="37"/>
      <c r="D125" s="177" t="s">
        <v>131</v>
      </c>
      <c r="E125" s="37"/>
      <c r="F125" s="178" t="s">
        <v>228</v>
      </c>
      <c r="G125" s="37"/>
      <c r="H125" s="37"/>
      <c r="I125" s="179"/>
      <c r="J125" s="37"/>
      <c r="K125" s="37"/>
      <c r="L125" s="38"/>
      <c r="M125" s="180"/>
      <c r="N125" s="181"/>
      <c r="O125" s="71"/>
      <c r="P125" s="71"/>
      <c r="Q125" s="71"/>
      <c r="R125" s="71"/>
      <c r="S125" s="71"/>
      <c r="T125" s="72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131</v>
      </c>
      <c r="AU125" s="18" t="s">
        <v>80</v>
      </c>
    </row>
    <row r="126" s="14" customFormat="1">
      <c r="A126" s="14"/>
      <c r="B126" s="194"/>
      <c r="C126" s="14"/>
      <c r="D126" s="177" t="s">
        <v>216</v>
      </c>
      <c r="E126" s="195" t="s">
        <v>3</v>
      </c>
      <c r="F126" s="196" t="s">
        <v>575</v>
      </c>
      <c r="G126" s="14"/>
      <c r="H126" s="197">
        <v>596.70000000000005</v>
      </c>
      <c r="I126" s="198"/>
      <c r="J126" s="14"/>
      <c r="K126" s="14"/>
      <c r="L126" s="194"/>
      <c r="M126" s="199"/>
      <c r="N126" s="200"/>
      <c r="O126" s="200"/>
      <c r="P126" s="200"/>
      <c r="Q126" s="200"/>
      <c r="R126" s="200"/>
      <c r="S126" s="200"/>
      <c r="T126" s="20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5" t="s">
        <v>216</v>
      </c>
      <c r="AU126" s="195" t="s">
        <v>80</v>
      </c>
      <c r="AV126" s="14" t="s">
        <v>80</v>
      </c>
      <c r="AW126" s="14" t="s">
        <v>32</v>
      </c>
      <c r="AX126" s="14" t="s">
        <v>78</v>
      </c>
      <c r="AY126" s="195" t="s">
        <v>121</v>
      </c>
    </row>
    <row r="127" s="2" customFormat="1" ht="16.5" customHeight="1">
      <c r="A127" s="37"/>
      <c r="B127" s="163"/>
      <c r="C127" s="164" t="s">
        <v>270</v>
      </c>
      <c r="D127" s="164" t="s">
        <v>124</v>
      </c>
      <c r="E127" s="165" t="s">
        <v>230</v>
      </c>
      <c r="F127" s="166" t="s">
        <v>231</v>
      </c>
      <c r="G127" s="167" t="s">
        <v>198</v>
      </c>
      <c r="H127" s="168">
        <v>198.90000000000001</v>
      </c>
      <c r="I127" s="169"/>
      <c r="J127" s="170">
        <f>ROUND(I127*H127,2)</f>
        <v>0</v>
      </c>
      <c r="K127" s="166" t="s">
        <v>193</v>
      </c>
      <c r="L127" s="38"/>
      <c r="M127" s="171" t="s">
        <v>3</v>
      </c>
      <c r="N127" s="172" t="s">
        <v>41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5" t="s">
        <v>146</v>
      </c>
      <c r="AT127" s="175" t="s">
        <v>124</v>
      </c>
      <c r="AU127" s="175" t="s">
        <v>80</v>
      </c>
      <c r="AY127" s="18" t="s">
        <v>121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8" t="s">
        <v>78</v>
      </c>
      <c r="BK127" s="176">
        <f>ROUND(I127*H127,2)</f>
        <v>0</v>
      </c>
      <c r="BL127" s="18" t="s">
        <v>146</v>
      </c>
      <c r="BM127" s="175" t="s">
        <v>576</v>
      </c>
    </row>
    <row r="128" s="2" customFormat="1">
      <c r="A128" s="37"/>
      <c r="B128" s="38"/>
      <c r="C128" s="37"/>
      <c r="D128" s="177" t="s">
        <v>136</v>
      </c>
      <c r="E128" s="37"/>
      <c r="F128" s="182" t="s">
        <v>233</v>
      </c>
      <c r="G128" s="37"/>
      <c r="H128" s="37"/>
      <c r="I128" s="179"/>
      <c r="J128" s="37"/>
      <c r="K128" s="37"/>
      <c r="L128" s="38"/>
      <c r="M128" s="180"/>
      <c r="N128" s="181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136</v>
      </c>
      <c r="AU128" s="18" t="s">
        <v>80</v>
      </c>
    </row>
    <row r="129" s="13" customFormat="1">
      <c r="A129" s="13"/>
      <c r="B129" s="187"/>
      <c r="C129" s="13"/>
      <c r="D129" s="177" t="s">
        <v>216</v>
      </c>
      <c r="E129" s="188" t="s">
        <v>3</v>
      </c>
      <c r="F129" s="189" t="s">
        <v>234</v>
      </c>
      <c r="G129" s="13"/>
      <c r="H129" s="188" t="s">
        <v>3</v>
      </c>
      <c r="I129" s="190"/>
      <c r="J129" s="13"/>
      <c r="K129" s="13"/>
      <c r="L129" s="187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216</v>
      </c>
      <c r="AU129" s="188" t="s">
        <v>80</v>
      </c>
      <c r="AV129" s="13" t="s">
        <v>78</v>
      </c>
      <c r="AW129" s="13" t="s">
        <v>32</v>
      </c>
      <c r="AX129" s="13" t="s">
        <v>70</v>
      </c>
      <c r="AY129" s="188" t="s">
        <v>121</v>
      </c>
    </row>
    <row r="130" s="14" customFormat="1">
      <c r="A130" s="14"/>
      <c r="B130" s="194"/>
      <c r="C130" s="14"/>
      <c r="D130" s="177" t="s">
        <v>216</v>
      </c>
      <c r="E130" s="195" t="s">
        <v>3</v>
      </c>
      <c r="F130" s="196" t="s">
        <v>577</v>
      </c>
      <c r="G130" s="14"/>
      <c r="H130" s="197">
        <v>198.90000000000001</v>
      </c>
      <c r="I130" s="198"/>
      <c r="J130" s="14"/>
      <c r="K130" s="14"/>
      <c r="L130" s="194"/>
      <c r="M130" s="199"/>
      <c r="N130" s="200"/>
      <c r="O130" s="200"/>
      <c r="P130" s="200"/>
      <c r="Q130" s="200"/>
      <c r="R130" s="200"/>
      <c r="S130" s="200"/>
      <c r="T130" s="20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5" t="s">
        <v>216</v>
      </c>
      <c r="AU130" s="195" t="s">
        <v>80</v>
      </c>
      <c r="AV130" s="14" t="s">
        <v>80</v>
      </c>
      <c r="AW130" s="14" t="s">
        <v>32</v>
      </c>
      <c r="AX130" s="14" t="s">
        <v>78</v>
      </c>
      <c r="AY130" s="195" t="s">
        <v>121</v>
      </c>
    </row>
    <row r="131" s="2" customFormat="1" ht="16.5" customHeight="1">
      <c r="A131" s="37"/>
      <c r="B131" s="163"/>
      <c r="C131" s="164" t="s">
        <v>9</v>
      </c>
      <c r="D131" s="164" t="s">
        <v>124</v>
      </c>
      <c r="E131" s="165" t="s">
        <v>236</v>
      </c>
      <c r="F131" s="166" t="s">
        <v>237</v>
      </c>
      <c r="G131" s="167" t="s">
        <v>198</v>
      </c>
      <c r="H131" s="168">
        <v>58.462000000000003</v>
      </c>
      <c r="I131" s="169"/>
      <c r="J131" s="170">
        <f>ROUND(I131*H131,2)</f>
        <v>0</v>
      </c>
      <c r="K131" s="166" t="s">
        <v>193</v>
      </c>
      <c r="L131" s="38"/>
      <c r="M131" s="171" t="s">
        <v>3</v>
      </c>
      <c r="N131" s="172" t="s">
        <v>41</v>
      </c>
      <c r="O131" s="71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5" t="s">
        <v>146</v>
      </c>
      <c r="AT131" s="175" t="s">
        <v>124</v>
      </c>
      <c r="AU131" s="175" t="s">
        <v>80</v>
      </c>
      <c r="AY131" s="18" t="s">
        <v>121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8" t="s">
        <v>78</v>
      </c>
      <c r="BK131" s="176">
        <f>ROUND(I131*H131,2)</f>
        <v>0</v>
      </c>
      <c r="BL131" s="18" t="s">
        <v>146</v>
      </c>
      <c r="BM131" s="175" t="s">
        <v>578</v>
      </c>
    </row>
    <row r="132" s="2" customFormat="1">
      <c r="A132" s="37"/>
      <c r="B132" s="38"/>
      <c r="C132" s="37"/>
      <c r="D132" s="177" t="s">
        <v>136</v>
      </c>
      <c r="E132" s="37"/>
      <c r="F132" s="182" t="s">
        <v>239</v>
      </c>
      <c r="G132" s="37"/>
      <c r="H132" s="37"/>
      <c r="I132" s="179"/>
      <c r="J132" s="37"/>
      <c r="K132" s="37"/>
      <c r="L132" s="38"/>
      <c r="M132" s="180"/>
      <c r="N132" s="181"/>
      <c r="O132" s="71"/>
      <c r="P132" s="71"/>
      <c r="Q132" s="71"/>
      <c r="R132" s="71"/>
      <c r="S132" s="71"/>
      <c r="T132" s="7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136</v>
      </c>
      <c r="AU132" s="18" t="s">
        <v>80</v>
      </c>
    </row>
    <row r="133" s="13" customFormat="1">
      <c r="A133" s="13"/>
      <c r="B133" s="187"/>
      <c r="C133" s="13"/>
      <c r="D133" s="177" t="s">
        <v>216</v>
      </c>
      <c r="E133" s="188" t="s">
        <v>3</v>
      </c>
      <c r="F133" s="189" t="s">
        <v>240</v>
      </c>
      <c r="G133" s="13"/>
      <c r="H133" s="188" t="s">
        <v>3</v>
      </c>
      <c r="I133" s="190"/>
      <c r="J133" s="13"/>
      <c r="K133" s="13"/>
      <c r="L133" s="187"/>
      <c r="M133" s="191"/>
      <c r="N133" s="192"/>
      <c r="O133" s="192"/>
      <c r="P133" s="192"/>
      <c r="Q133" s="192"/>
      <c r="R133" s="192"/>
      <c r="S133" s="192"/>
      <c r="T133" s="19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8" t="s">
        <v>216</v>
      </c>
      <c r="AU133" s="188" t="s">
        <v>80</v>
      </c>
      <c r="AV133" s="13" t="s">
        <v>78</v>
      </c>
      <c r="AW133" s="13" t="s">
        <v>32</v>
      </c>
      <c r="AX133" s="13" t="s">
        <v>70</v>
      </c>
      <c r="AY133" s="188" t="s">
        <v>121</v>
      </c>
    </row>
    <row r="134" s="13" customFormat="1">
      <c r="A134" s="13"/>
      <c r="B134" s="187"/>
      <c r="C134" s="13"/>
      <c r="D134" s="177" t="s">
        <v>216</v>
      </c>
      <c r="E134" s="188" t="s">
        <v>3</v>
      </c>
      <c r="F134" s="189" t="s">
        <v>241</v>
      </c>
      <c r="G134" s="13"/>
      <c r="H134" s="188" t="s">
        <v>3</v>
      </c>
      <c r="I134" s="190"/>
      <c r="J134" s="13"/>
      <c r="K134" s="13"/>
      <c r="L134" s="187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216</v>
      </c>
      <c r="AU134" s="188" t="s">
        <v>80</v>
      </c>
      <c r="AV134" s="13" t="s">
        <v>78</v>
      </c>
      <c r="AW134" s="13" t="s">
        <v>32</v>
      </c>
      <c r="AX134" s="13" t="s">
        <v>70</v>
      </c>
      <c r="AY134" s="188" t="s">
        <v>121</v>
      </c>
    </row>
    <row r="135" s="14" customFormat="1">
      <c r="A135" s="14"/>
      <c r="B135" s="194"/>
      <c r="C135" s="14"/>
      <c r="D135" s="177" t="s">
        <v>216</v>
      </c>
      <c r="E135" s="195" t="s">
        <v>3</v>
      </c>
      <c r="F135" s="196" t="s">
        <v>579</v>
      </c>
      <c r="G135" s="14"/>
      <c r="H135" s="197">
        <v>58.462000000000003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216</v>
      </c>
      <c r="AU135" s="195" t="s">
        <v>80</v>
      </c>
      <c r="AV135" s="14" t="s">
        <v>80</v>
      </c>
      <c r="AW135" s="14" t="s">
        <v>32</v>
      </c>
      <c r="AX135" s="14" t="s">
        <v>78</v>
      </c>
      <c r="AY135" s="195" t="s">
        <v>121</v>
      </c>
    </row>
    <row r="136" s="2" customFormat="1" ht="16.5" customHeight="1">
      <c r="A136" s="37"/>
      <c r="B136" s="163"/>
      <c r="C136" s="164" t="s">
        <v>283</v>
      </c>
      <c r="D136" s="164" t="s">
        <v>124</v>
      </c>
      <c r="E136" s="165" t="s">
        <v>244</v>
      </c>
      <c r="F136" s="166" t="s">
        <v>245</v>
      </c>
      <c r="G136" s="167" t="s">
        <v>198</v>
      </c>
      <c r="H136" s="168">
        <v>19.486999999999998</v>
      </c>
      <c r="I136" s="169"/>
      <c r="J136" s="170">
        <f>ROUND(I136*H136,2)</f>
        <v>0</v>
      </c>
      <c r="K136" s="166" t="s">
        <v>193</v>
      </c>
      <c r="L136" s="38"/>
      <c r="M136" s="171" t="s">
        <v>3</v>
      </c>
      <c r="N136" s="172" t="s">
        <v>41</v>
      </c>
      <c r="O136" s="71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5" t="s">
        <v>146</v>
      </c>
      <c r="AT136" s="175" t="s">
        <v>124</v>
      </c>
      <c r="AU136" s="175" t="s">
        <v>80</v>
      </c>
      <c r="AY136" s="18" t="s">
        <v>121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8" t="s">
        <v>78</v>
      </c>
      <c r="BK136" s="176">
        <f>ROUND(I136*H136,2)</f>
        <v>0</v>
      </c>
      <c r="BL136" s="18" t="s">
        <v>146</v>
      </c>
      <c r="BM136" s="175" t="s">
        <v>580</v>
      </c>
    </row>
    <row r="137" s="2" customFormat="1">
      <c r="A137" s="37"/>
      <c r="B137" s="38"/>
      <c r="C137" s="37"/>
      <c r="D137" s="177" t="s">
        <v>136</v>
      </c>
      <c r="E137" s="37"/>
      <c r="F137" s="182" t="s">
        <v>247</v>
      </c>
      <c r="G137" s="37"/>
      <c r="H137" s="37"/>
      <c r="I137" s="179"/>
      <c r="J137" s="37"/>
      <c r="K137" s="37"/>
      <c r="L137" s="38"/>
      <c r="M137" s="180"/>
      <c r="N137" s="181"/>
      <c r="O137" s="71"/>
      <c r="P137" s="71"/>
      <c r="Q137" s="71"/>
      <c r="R137" s="71"/>
      <c r="S137" s="71"/>
      <c r="T137" s="7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136</v>
      </c>
      <c r="AU137" s="18" t="s">
        <v>80</v>
      </c>
    </row>
    <row r="138" s="13" customFormat="1">
      <c r="A138" s="13"/>
      <c r="B138" s="187"/>
      <c r="C138" s="13"/>
      <c r="D138" s="177" t="s">
        <v>216</v>
      </c>
      <c r="E138" s="188" t="s">
        <v>3</v>
      </c>
      <c r="F138" s="189" t="s">
        <v>248</v>
      </c>
      <c r="G138" s="13"/>
      <c r="H138" s="188" t="s">
        <v>3</v>
      </c>
      <c r="I138" s="190"/>
      <c r="J138" s="13"/>
      <c r="K138" s="13"/>
      <c r="L138" s="187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216</v>
      </c>
      <c r="AU138" s="188" t="s">
        <v>80</v>
      </c>
      <c r="AV138" s="13" t="s">
        <v>78</v>
      </c>
      <c r="AW138" s="13" t="s">
        <v>32</v>
      </c>
      <c r="AX138" s="13" t="s">
        <v>70</v>
      </c>
      <c r="AY138" s="188" t="s">
        <v>121</v>
      </c>
    </row>
    <row r="139" s="14" customFormat="1">
      <c r="A139" s="14"/>
      <c r="B139" s="194"/>
      <c r="C139" s="14"/>
      <c r="D139" s="177" t="s">
        <v>216</v>
      </c>
      <c r="E139" s="195" t="s">
        <v>3</v>
      </c>
      <c r="F139" s="196" t="s">
        <v>581</v>
      </c>
      <c r="G139" s="14"/>
      <c r="H139" s="197">
        <v>19.486999999999998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216</v>
      </c>
      <c r="AU139" s="195" t="s">
        <v>80</v>
      </c>
      <c r="AV139" s="14" t="s">
        <v>80</v>
      </c>
      <c r="AW139" s="14" t="s">
        <v>32</v>
      </c>
      <c r="AX139" s="14" t="s">
        <v>78</v>
      </c>
      <c r="AY139" s="195" t="s">
        <v>121</v>
      </c>
    </row>
    <row r="140" s="2" customFormat="1" ht="16.5" customHeight="1">
      <c r="A140" s="37"/>
      <c r="B140" s="163"/>
      <c r="C140" s="164" t="s">
        <v>288</v>
      </c>
      <c r="D140" s="164" t="s">
        <v>124</v>
      </c>
      <c r="E140" s="165" t="s">
        <v>251</v>
      </c>
      <c r="F140" s="166" t="s">
        <v>252</v>
      </c>
      <c r="G140" s="167" t="s">
        <v>198</v>
      </c>
      <c r="H140" s="168">
        <v>51.200000000000003</v>
      </c>
      <c r="I140" s="169"/>
      <c r="J140" s="170">
        <f>ROUND(I140*H140,2)</f>
        <v>0</v>
      </c>
      <c r="K140" s="166" t="s">
        <v>193</v>
      </c>
      <c r="L140" s="38"/>
      <c r="M140" s="171" t="s">
        <v>3</v>
      </c>
      <c r="N140" s="172" t="s">
        <v>41</v>
      </c>
      <c r="O140" s="71"/>
      <c r="P140" s="173">
        <f>O140*H140</f>
        <v>0</v>
      </c>
      <c r="Q140" s="173">
        <v>0</v>
      </c>
      <c r="R140" s="173">
        <f>Q140*H140</f>
        <v>0</v>
      </c>
      <c r="S140" s="173">
        <v>0</v>
      </c>
      <c r="T140" s="17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5" t="s">
        <v>146</v>
      </c>
      <c r="AT140" s="175" t="s">
        <v>124</v>
      </c>
      <c r="AU140" s="175" t="s">
        <v>80</v>
      </c>
      <c r="AY140" s="18" t="s">
        <v>121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8" t="s">
        <v>78</v>
      </c>
      <c r="BK140" s="176">
        <f>ROUND(I140*H140,2)</f>
        <v>0</v>
      </c>
      <c r="BL140" s="18" t="s">
        <v>146</v>
      </c>
      <c r="BM140" s="175" t="s">
        <v>582</v>
      </c>
    </row>
    <row r="141" s="2" customFormat="1">
      <c r="A141" s="37"/>
      <c r="B141" s="38"/>
      <c r="C141" s="37"/>
      <c r="D141" s="177" t="s">
        <v>136</v>
      </c>
      <c r="E141" s="37"/>
      <c r="F141" s="182" t="s">
        <v>254</v>
      </c>
      <c r="G141" s="37"/>
      <c r="H141" s="37"/>
      <c r="I141" s="179"/>
      <c r="J141" s="37"/>
      <c r="K141" s="37"/>
      <c r="L141" s="38"/>
      <c r="M141" s="180"/>
      <c r="N141" s="181"/>
      <c r="O141" s="71"/>
      <c r="P141" s="71"/>
      <c r="Q141" s="71"/>
      <c r="R141" s="71"/>
      <c r="S141" s="71"/>
      <c r="T141" s="7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136</v>
      </c>
      <c r="AU141" s="18" t="s">
        <v>80</v>
      </c>
    </row>
    <row r="142" s="13" customFormat="1">
      <c r="A142" s="13"/>
      <c r="B142" s="187"/>
      <c r="C142" s="13"/>
      <c r="D142" s="177" t="s">
        <v>216</v>
      </c>
      <c r="E142" s="188" t="s">
        <v>3</v>
      </c>
      <c r="F142" s="189" t="s">
        <v>255</v>
      </c>
      <c r="G142" s="13"/>
      <c r="H142" s="188" t="s">
        <v>3</v>
      </c>
      <c r="I142" s="190"/>
      <c r="J142" s="13"/>
      <c r="K142" s="13"/>
      <c r="L142" s="187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216</v>
      </c>
      <c r="AU142" s="188" t="s">
        <v>80</v>
      </c>
      <c r="AV142" s="13" t="s">
        <v>78</v>
      </c>
      <c r="AW142" s="13" t="s">
        <v>32</v>
      </c>
      <c r="AX142" s="13" t="s">
        <v>70</v>
      </c>
      <c r="AY142" s="188" t="s">
        <v>121</v>
      </c>
    </row>
    <row r="143" s="14" customFormat="1">
      <c r="A143" s="14"/>
      <c r="B143" s="194"/>
      <c r="C143" s="14"/>
      <c r="D143" s="177" t="s">
        <v>216</v>
      </c>
      <c r="E143" s="195" t="s">
        <v>3</v>
      </c>
      <c r="F143" s="196" t="s">
        <v>583</v>
      </c>
      <c r="G143" s="14"/>
      <c r="H143" s="197">
        <v>51.200000000000003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216</v>
      </c>
      <c r="AU143" s="195" t="s">
        <v>80</v>
      </c>
      <c r="AV143" s="14" t="s">
        <v>80</v>
      </c>
      <c r="AW143" s="14" t="s">
        <v>32</v>
      </c>
      <c r="AX143" s="14" t="s">
        <v>78</v>
      </c>
      <c r="AY143" s="195" t="s">
        <v>121</v>
      </c>
    </row>
    <row r="144" s="2" customFormat="1" ht="16.5" customHeight="1">
      <c r="A144" s="37"/>
      <c r="B144" s="163"/>
      <c r="C144" s="164" t="s">
        <v>297</v>
      </c>
      <c r="D144" s="164" t="s">
        <v>124</v>
      </c>
      <c r="E144" s="165" t="s">
        <v>258</v>
      </c>
      <c r="F144" s="166" t="s">
        <v>259</v>
      </c>
      <c r="G144" s="167" t="s">
        <v>198</v>
      </c>
      <c r="H144" s="168">
        <v>17.067</v>
      </c>
      <c r="I144" s="169"/>
      <c r="J144" s="170">
        <f>ROUND(I144*H144,2)</f>
        <v>0</v>
      </c>
      <c r="K144" s="166" t="s">
        <v>193</v>
      </c>
      <c r="L144" s="38"/>
      <c r="M144" s="171" t="s">
        <v>3</v>
      </c>
      <c r="N144" s="172" t="s">
        <v>41</v>
      </c>
      <c r="O144" s="71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5" t="s">
        <v>146</v>
      </c>
      <c r="AT144" s="175" t="s">
        <v>124</v>
      </c>
      <c r="AU144" s="175" t="s">
        <v>80</v>
      </c>
      <c r="AY144" s="18" t="s">
        <v>121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8" t="s">
        <v>78</v>
      </c>
      <c r="BK144" s="176">
        <f>ROUND(I144*H144,2)</f>
        <v>0</v>
      </c>
      <c r="BL144" s="18" t="s">
        <v>146</v>
      </c>
      <c r="BM144" s="175" t="s">
        <v>584</v>
      </c>
    </row>
    <row r="145" s="2" customFormat="1">
      <c r="A145" s="37"/>
      <c r="B145" s="38"/>
      <c r="C145" s="37"/>
      <c r="D145" s="177" t="s">
        <v>136</v>
      </c>
      <c r="E145" s="37"/>
      <c r="F145" s="182" t="s">
        <v>261</v>
      </c>
      <c r="G145" s="37"/>
      <c r="H145" s="37"/>
      <c r="I145" s="179"/>
      <c r="J145" s="37"/>
      <c r="K145" s="37"/>
      <c r="L145" s="38"/>
      <c r="M145" s="180"/>
      <c r="N145" s="181"/>
      <c r="O145" s="71"/>
      <c r="P145" s="71"/>
      <c r="Q145" s="71"/>
      <c r="R145" s="71"/>
      <c r="S145" s="71"/>
      <c r="T145" s="7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136</v>
      </c>
      <c r="AU145" s="18" t="s">
        <v>80</v>
      </c>
    </row>
    <row r="146" s="13" customFormat="1">
      <c r="A146" s="13"/>
      <c r="B146" s="187"/>
      <c r="C146" s="13"/>
      <c r="D146" s="177" t="s">
        <v>216</v>
      </c>
      <c r="E146" s="188" t="s">
        <v>3</v>
      </c>
      <c r="F146" s="189" t="s">
        <v>248</v>
      </c>
      <c r="G146" s="13"/>
      <c r="H146" s="188" t="s">
        <v>3</v>
      </c>
      <c r="I146" s="190"/>
      <c r="J146" s="13"/>
      <c r="K146" s="13"/>
      <c r="L146" s="187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216</v>
      </c>
      <c r="AU146" s="188" t="s">
        <v>80</v>
      </c>
      <c r="AV146" s="13" t="s">
        <v>78</v>
      </c>
      <c r="AW146" s="13" t="s">
        <v>32</v>
      </c>
      <c r="AX146" s="13" t="s">
        <v>70</v>
      </c>
      <c r="AY146" s="188" t="s">
        <v>121</v>
      </c>
    </row>
    <row r="147" s="14" customFormat="1">
      <c r="A147" s="14"/>
      <c r="B147" s="194"/>
      <c r="C147" s="14"/>
      <c r="D147" s="177" t="s">
        <v>216</v>
      </c>
      <c r="E147" s="195" t="s">
        <v>3</v>
      </c>
      <c r="F147" s="196" t="s">
        <v>585</v>
      </c>
      <c r="G147" s="14"/>
      <c r="H147" s="197">
        <v>17.067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216</v>
      </c>
      <c r="AU147" s="195" t="s">
        <v>80</v>
      </c>
      <c r="AV147" s="14" t="s">
        <v>80</v>
      </c>
      <c r="AW147" s="14" t="s">
        <v>32</v>
      </c>
      <c r="AX147" s="14" t="s">
        <v>78</v>
      </c>
      <c r="AY147" s="195" t="s">
        <v>121</v>
      </c>
    </row>
    <row r="148" s="2" customFormat="1" ht="16.5" customHeight="1">
      <c r="A148" s="37"/>
      <c r="B148" s="163"/>
      <c r="C148" s="164" t="s">
        <v>304</v>
      </c>
      <c r="D148" s="164" t="s">
        <v>124</v>
      </c>
      <c r="E148" s="165" t="s">
        <v>264</v>
      </c>
      <c r="F148" s="166" t="s">
        <v>265</v>
      </c>
      <c r="G148" s="167" t="s">
        <v>198</v>
      </c>
      <c r="H148" s="168">
        <v>706.36199999999997</v>
      </c>
      <c r="I148" s="169"/>
      <c r="J148" s="170">
        <f>ROUND(I148*H148,2)</f>
        <v>0</v>
      </c>
      <c r="K148" s="166" t="s">
        <v>193</v>
      </c>
      <c r="L148" s="38"/>
      <c r="M148" s="171" t="s">
        <v>3</v>
      </c>
      <c r="N148" s="172" t="s">
        <v>41</v>
      </c>
      <c r="O148" s="71"/>
      <c r="P148" s="173">
        <f>O148*H148</f>
        <v>0</v>
      </c>
      <c r="Q148" s="173">
        <v>0</v>
      </c>
      <c r="R148" s="173">
        <f>Q148*H148</f>
        <v>0</v>
      </c>
      <c r="S148" s="173">
        <v>0</v>
      </c>
      <c r="T148" s="17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5" t="s">
        <v>146</v>
      </c>
      <c r="AT148" s="175" t="s">
        <v>124</v>
      </c>
      <c r="AU148" s="175" t="s">
        <v>80</v>
      </c>
      <c r="AY148" s="18" t="s">
        <v>121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8" t="s">
        <v>78</v>
      </c>
      <c r="BK148" s="176">
        <f>ROUND(I148*H148,2)</f>
        <v>0</v>
      </c>
      <c r="BL148" s="18" t="s">
        <v>146</v>
      </c>
      <c r="BM148" s="175" t="s">
        <v>586</v>
      </c>
    </row>
    <row r="149" s="2" customFormat="1">
      <c r="A149" s="37"/>
      <c r="B149" s="38"/>
      <c r="C149" s="37"/>
      <c r="D149" s="177" t="s">
        <v>136</v>
      </c>
      <c r="E149" s="37"/>
      <c r="F149" s="182" t="s">
        <v>267</v>
      </c>
      <c r="G149" s="37"/>
      <c r="H149" s="37"/>
      <c r="I149" s="179"/>
      <c r="J149" s="37"/>
      <c r="K149" s="37"/>
      <c r="L149" s="38"/>
      <c r="M149" s="180"/>
      <c r="N149" s="181"/>
      <c r="O149" s="71"/>
      <c r="P149" s="71"/>
      <c r="Q149" s="71"/>
      <c r="R149" s="71"/>
      <c r="S149" s="71"/>
      <c r="T149" s="7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136</v>
      </c>
      <c r="AU149" s="18" t="s">
        <v>80</v>
      </c>
    </row>
    <row r="150" s="13" customFormat="1">
      <c r="A150" s="13"/>
      <c r="B150" s="187"/>
      <c r="C150" s="13"/>
      <c r="D150" s="177" t="s">
        <v>216</v>
      </c>
      <c r="E150" s="188" t="s">
        <v>3</v>
      </c>
      <c r="F150" s="189" t="s">
        <v>268</v>
      </c>
      <c r="G150" s="13"/>
      <c r="H150" s="188" t="s">
        <v>3</v>
      </c>
      <c r="I150" s="190"/>
      <c r="J150" s="13"/>
      <c r="K150" s="13"/>
      <c r="L150" s="187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216</v>
      </c>
      <c r="AU150" s="188" t="s">
        <v>80</v>
      </c>
      <c r="AV150" s="13" t="s">
        <v>78</v>
      </c>
      <c r="AW150" s="13" t="s">
        <v>32</v>
      </c>
      <c r="AX150" s="13" t="s">
        <v>70</v>
      </c>
      <c r="AY150" s="188" t="s">
        <v>121</v>
      </c>
    </row>
    <row r="151" s="14" customFormat="1">
      <c r="A151" s="14"/>
      <c r="B151" s="194"/>
      <c r="C151" s="14"/>
      <c r="D151" s="177" t="s">
        <v>216</v>
      </c>
      <c r="E151" s="195" t="s">
        <v>3</v>
      </c>
      <c r="F151" s="196" t="s">
        <v>587</v>
      </c>
      <c r="G151" s="14"/>
      <c r="H151" s="197">
        <v>706.36199999999997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216</v>
      </c>
      <c r="AU151" s="195" t="s">
        <v>80</v>
      </c>
      <c r="AV151" s="14" t="s">
        <v>80</v>
      </c>
      <c r="AW151" s="14" t="s">
        <v>32</v>
      </c>
      <c r="AX151" s="14" t="s">
        <v>78</v>
      </c>
      <c r="AY151" s="195" t="s">
        <v>121</v>
      </c>
    </row>
    <row r="152" s="2" customFormat="1" ht="21.75" customHeight="1">
      <c r="A152" s="37"/>
      <c r="B152" s="163"/>
      <c r="C152" s="164" t="s">
        <v>310</v>
      </c>
      <c r="D152" s="164" t="s">
        <v>124</v>
      </c>
      <c r="E152" s="165" t="s">
        <v>271</v>
      </c>
      <c r="F152" s="166" t="s">
        <v>272</v>
      </c>
      <c r="G152" s="167" t="s">
        <v>198</v>
      </c>
      <c r="H152" s="168">
        <v>10595.43</v>
      </c>
      <c r="I152" s="169"/>
      <c r="J152" s="170">
        <f>ROUND(I152*H152,2)</f>
        <v>0</v>
      </c>
      <c r="K152" s="166" t="s">
        <v>193</v>
      </c>
      <c r="L152" s="38"/>
      <c r="M152" s="171" t="s">
        <v>3</v>
      </c>
      <c r="N152" s="172" t="s">
        <v>41</v>
      </c>
      <c r="O152" s="71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5" t="s">
        <v>146</v>
      </c>
      <c r="AT152" s="175" t="s">
        <v>124</v>
      </c>
      <c r="AU152" s="175" t="s">
        <v>80</v>
      </c>
      <c r="AY152" s="18" t="s">
        <v>121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8" t="s">
        <v>78</v>
      </c>
      <c r="BK152" s="176">
        <f>ROUND(I152*H152,2)</f>
        <v>0</v>
      </c>
      <c r="BL152" s="18" t="s">
        <v>146</v>
      </c>
      <c r="BM152" s="175" t="s">
        <v>588</v>
      </c>
    </row>
    <row r="153" s="2" customFormat="1">
      <c r="A153" s="37"/>
      <c r="B153" s="38"/>
      <c r="C153" s="37"/>
      <c r="D153" s="177" t="s">
        <v>136</v>
      </c>
      <c r="E153" s="37"/>
      <c r="F153" s="182" t="s">
        <v>274</v>
      </c>
      <c r="G153" s="37"/>
      <c r="H153" s="37"/>
      <c r="I153" s="179"/>
      <c r="J153" s="37"/>
      <c r="K153" s="37"/>
      <c r="L153" s="38"/>
      <c r="M153" s="180"/>
      <c r="N153" s="181"/>
      <c r="O153" s="71"/>
      <c r="P153" s="71"/>
      <c r="Q153" s="71"/>
      <c r="R153" s="71"/>
      <c r="S153" s="71"/>
      <c r="T153" s="7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136</v>
      </c>
      <c r="AU153" s="18" t="s">
        <v>80</v>
      </c>
    </row>
    <row r="154" s="13" customFormat="1">
      <c r="A154" s="13"/>
      <c r="B154" s="187"/>
      <c r="C154" s="13"/>
      <c r="D154" s="177" t="s">
        <v>216</v>
      </c>
      <c r="E154" s="188" t="s">
        <v>3</v>
      </c>
      <c r="F154" s="189" t="s">
        <v>275</v>
      </c>
      <c r="G154" s="13"/>
      <c r="H154" s="188" t="s">
        <v>3</v>
      </c>
      <c r="I154" s="190"/>
      <c r="J154" s="13"/>
      <c r="K154" s="13"/>
      <c r="L154" s="187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216</v>
      </c>
      <c r="AU154" s="188" t="s">
        <v>80</v>
      </c>
      <c r="AV154" s="13" t="s">
        <v>78</v>
      </c>
      <c r="AW154" s="13" t="s">
        <v>32</v>
      </c>
      <c r="AX154" s="13" t="s">
        <v>70</v>
      </c>
      <c r="AY154" s="188" t="s">
        <v>121</v>
      </c>
    </row>
    <row r="155" s="14" customFormat="1">
      <c r="A155" s="14"/>
      <c r="B155" s="194"/>
      <c r="C155" s="14"/>
      <c r="D155" s="177" t="s">
        <v>216</v>
      </c>
      <c r="E155" s="195" t="s">
        <v>3</v>
      </c>
      <c r="F155" s="196" t="s">
        <v>589</v>
      </c>
      <c r="G155" s="14"/>
      <c r="H155" s="197">
        <v>10595.43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216</v>
      </c>
      <c r="AU155" s="195" t="s">
        <v>80</v>
      </c>
      <c r="AV155" s="14" t="s">
        <v>80</v>
      </c>
      <c r="AW155" s="14" t="s">
        <v>32</v>
      </c>
      <c r="AX155" s="14" t="s">
        <v>78</v>
      </c>
      <c r="AY155" s="195" t="s">
        <v>121</v>
      </c>
    </row>
    <row r="156" s="2" customFormat="1" ht="16.5" customHeight="1">
      <c r="A156" s="37"/>
      <c r="B156" s="163"/>
      <c r="C156" s="164" t="s">
        <v>8</v>
      </c>
      <c r="D156" s="164" t="s">
        <v>124</v>
      </c>
      <c r="E156" s="165" t="s">
        <v>277</v>
      </c>
      <c r="F156" s="166" t="s">
        <v>278</v>
      </c>
      <c r="G156" s="167" t="s">
        <v>198</v>
      </c>
      <c r="H156" s="168">
        <v>706.36199999999997</v>
      </c>
      <c r="I156" s="169"/>
      <c r="J156" s="170">
        <f>ROUND(I156*H156,2)</f>
        <v>0</v>
      </c>
      <c r="K156" s="166" t="s">
        <v>193</v>
      </c>
      <c r="L156" s="38"/>
      <c r="M156" s="171" t="s">
        <v>3</v>
      </c>
      <c r="N156" s="172" t="s">
        <v>41</v>
      </c>
      <c r="O156" s="71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5" t="s">
        <v>146</v>
      </c>
      <c r="AT156" s="175" t="s">
        <v>124</v>
      </c>
      <c r="AU156" s="175" t="s">
        <v>80</v>
      </c>
      <c r="AY156" s="18" t="s">
        <v>121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8" t="s">
        <v>78</v>
      </c>
      <c r="BK156" s="176">
        <f>ROUND(I156*H156,2)</f>
        <v>0</v>
      </c>
      <c r="BL156" s="18" t="s">
        <v>146</v>
      </c>
      <c r="BM156" s="175" t="s">
        <v>590</v>
      </c>
    </row>
    <row r="157" s="2" customFormat="1">
      <c r="A157" s="37"/>
      <c r="B157" s="38"/>
      <c r="C157" s="37"/>
      <c r="D157" s="177" t="s">
        <v>136</v>
      </c>
      <c r="E157" s="37"/>
      <c r="F157" s="182" t="s">
        <v>280</v>
      </c>
      <c r="G157" s="37"/>
      <c r="H157" s="37"/>
      <c r="I157" s="179"/>
      <c r="J157" s="37"/>
      <c r="K157" s="37"/>
      <c r="L157" s="38"/>
      <c r="M157" s="180"/>
      <c r="N157" s="181"/>
      <c r="O157" s="71"/>
      <c r="P157" s="71"/>
      <c r="Q157" s="71"/>
      <c r="R157" s="71"/>
      <c r="S157" s="71"/>
      <c r="T157" s="7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136</v>
      </c>
      <c r="AU157" s="18" t="s">
        <v>80</v>
      </c>
    </row>
    <row r="158" s="13" customFormat="1">
      <c r="A158" s="13"/>
      <c r="B158" s="187"/>
      <c r="C158" s="13"/>
      <c r="D158" s="177" t="s">
        <v>216</v>
      </c>
      <c r="E158" s="188" t="s">
        <v>3</v>
      </c>
      <c r="F158" s="189" t="s">
        <v>281</v>
      </c>
      <c r="G158" s="13"/>
      <c r="H158" s="188" t="s">
        <v>3</v>
      </c>
      <c r="I158" s="190"/>
      <c r="J158" s="13"/>
      <c r="K158" s="13"/>
      <c r="L158" s="187"/>
      <c r="M158" s="191"/>
      <c r="N158" s="192"/>
      <c r="O158" s="192"/>
      <c r="P158" s="192"/>
      <c r="Q158" s="192"/>
      <c r="R158" s="192"/>
      <c r="S158" s="192"/>
      <c r="T158" s="19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8" t="s">
        <v>216</v>
      </c>
      <c r="AU158" s="188" t="s">
        <v>80</v>
      </c>
      <c r="AV158" s="13" t="s">
        <v>78</v>
      </c>
      <c r="AW158" s="13" t="s">
        <v>32</v>
      </c>
      <c r="AX158" s="13" t="s">
        <v>70</v>
      </c>
      <c r="AY158" s="188" t="s">
        <v>121</v>
      </c>
    </row>
    <row r="159" s="14" customFormat="1">
      <c r="A159" s="14"/>
      <c r="B159" s="194"/>
      <c r="C159" s="14"/>
      <c r="D159" s="177" t="s">
        <v>216</v>
      </c>
      <c r="E159" s="195" t="s">
        <v>3</v>
      </c>
      <c r="F159" s="196" t="s">
        <v>591</v>
      </c>
      <c r="G159" s="14"/>
      <c r="H159" s="197">
        <v>706.36199999999997</v>
      </c>
      <c r="I159" s="198"/>
      <c r="J159" s="14"/>
      <c r="K159" s="14"/>
      <c r="L159" s="194"/>
      <c r="M159" s="199"/>
      <c r="N159" s="200"/>
      <c r="O159" s="200"/>
      <c r="P159" s="200"/>
      <c r="Q159" s="200"/>
      <c r="R159" s="200"/>
      <c r="S159" s="200"/>
      <c r="T159" s="20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5" t="s">
        <v>216</v>
      </c>
      <c r="AU159" s="195" t="s">
        <v>80</v>
      </c>
      <c r="AV159" s="14" t="s">
        <v>80</v>
      </c>
      <c r="AW159" s="14" t="s">
        <v>32</v>
      </c>
      <c r="AX159" s="14" t="s">
        <v>78</v>
      </c>
      <c r="AY159" s="195" t="s">
        <v>121</v>
      </c>
    </row>
    <row r="160" s="2" customFormat="1" ht="16.5" customHeight="1">
      <c r="A160" s="37"/>
      <c r="B160" s="163"/>
      <c r="C160" s="164" t="s">
        <v>322</v>
      </c>
      <c r="D160" s="164" t="s">
        <v>124</v>
      </c>
      <c r="E160" s="165" t="s">
        <v>284</v>
      </c>
      <c r="F160" s="166" t="s">
        <v>285</v>
      </c>
      <c r="G160" s="167" t="s">
        <v>198</v>
      </c>
      <c r="H160" s="168">
        <v>706.36199999999997</v>
      </c>
      <c r="I160" s="169"/>
      <c r="J160" s="170">
        <f>ROUND(I160*H160,2)</f>
        <v>0</v>
      </c>
      <c r="K160" s="166" t="s">
        <v>193</v>
      </c>
      <c r="L160" s="38"/>
      <c r="M160" s="171" t="s">
        <v>3</v>
      </c>
      <c r="N160" s="172" t="s">
        <v>41</v>
      </c>
      <c r="O160" s="71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5" t="s">
        <v>146</v>
      </c>
      <c r="AT160" s="175" t="s">
        <v>124</v>
      </c>
      <c r="AU160" s="175" t="s">
        <v>80</v>
      </c>
      <c r="AY160" s="18" t="s">
        <v>121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8" t="s">
        <v>78</v>
      </c>
      <c r="BK160" s="176">
        <f>ROUND(I160*H160,2)</f>
        <v>0</v>
      </c>
      <c r="BL160" s="18" t="s">
        <v>146</v>
      </c>
      <c r="BM160" s="175" t="s">
        <v>592</v>
      </c>
    </row>
    <row r="161" s="2" customFormat="1">
      <c r="A161" s="37"/>
      <c r="B161" s="38"/>
      <c r="C161" s="37"/>
      <c r="D161" s="177" t="s">
        <v>136</v>
      </c>
      <c r="E161" s="37"/>
      <c r="F161" s="182" t="s">
        <v>285</v>
      </c>
      <c r="G161" s="37"/>
      <c r="H161" s="37"/>
      <c r="I161" s="179"/>
      <c r="J161" s="37"/>
      <c r="K161" s="37"/>
      <c r="L161" s="38"/>
      <c r="M161" s="180"/>
      <c r="N161" s="181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136</v>
      </c>
      <c r="AU161" s="18" t="s">
        <v>80</v>
      </c>
    </row>
    <row r="162" s="13" customFormat="1">
      <c r="A162" s="13"/>
      <c r="B162" s="187"/>
      <c r="C162" s="13"/>
      <c r="D162" s="177" t="s">
        <v>216</v>
      </c>
      <c r="E162" s="188" t="s">
        <v>3</v>
      </c>
      <c r="F162" s="189" t="s">
        <v>287</v>
      </c>
      <c r="G162" s="13"/>
      <c r="H162" s="188" t="s">
        <v>3</v>
      </c>
      <c r="I162" s="190"/>
      <c r="J162" s="13"/>
      <c r="K162" s="13"/>
      <c r="L162" s="187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216</v>
      </c>
      <c r="AU162" s="188" t="s">
        <v>80</v>
      </c>
      <c r="AV162" s="13" t="s">
        <v>78</v>
      </c>
      <c r="AW162" s="13" t="s">
        <v>32</v>
      </c>
      <c r="AX162" s="13" t="s">
        <v>70</v>
      </c>
      <c r="AY162" s="188" t="s">
        <v>121</v>
      </c>
    </row>
    <row r="163" s="14" customFormat="1">
      <c r="A163" s="14"/>
      <c r="B163" s="194"/>
      <c r="C163" s="14"/>
      <c r="D163" s="177" t="s">
        <v>216</v>
      </c>
      <c r="E163" s="195" t="s">
        <v>3</v>
      </c>
      <c r="F163" s="196" t="s">
        <v>587</v>
      </c>
      <c r="G163" s="14"/>
      <c r="H163" s="197">
        <v>706.36199999999997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216</v>
      </c>
      <c r="AU163" s="195" t="s">
        <v>80</v>
      </c>
      <c r="AV163" s="14" t="s">
        <v>80</v>
      </c>
      <c r="AW163" s="14" t="s">
        <v>32</v>
      </c>
      <c r="AX163" s="14" t="s">
        <v>78</v>
      </c>
      <c r="AY163" s="195" t="s">
        <v>121</v>
      </c>
    </row>
    <row r="164" s="2" customFormat="1" ht="16.5" customHeight="1">
      <c r="A164" s="37"/>
      <c r="B164" s="163"/>
      <c r="C164" s="164" t="s">
        <v>332</v>
      </c>
      <c r="D164" s="164" t="s">
        <v>124</v>
      </c>
      <c r="E164" s="165" t="s">
        <v>289</v>
      </c>
      <c r="F164" s="166" t="s">
        <v>290</v>
      </c>
      <c r="G164" s="167" t="s">
        <v>291</v>
      </c>
      <c r="H164" s="168">
        <v>1412.7239999999999</v>
      </c>
      <c r="I164" s="169"/>
      <c r="J164" s="170">
        <f>ROUND(I164*H164,2)</f>
        <v>0</v>
      </c>
      <c r="K164" s="166" t="s">
        <v>193</v>
      </c>
      <c r="L164" s="38"/>
      <c r="M164" s="171" t="s">
        <v>3</v>
      </c>
      <c r="N164" s="172" t="s">
        <v>41</v>
      </c>
      <c r="O164" s="71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5" t="s">
        <v>146</v>
      </c>
      <c r="AT164" s="175" t="s">
        <v>124</v>
      </c>
      <c r="AU164" s="175" t="s">
        <v>80</v>
      </c>
      <c r="AY164" s="18" t="s">
        <v>121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8" t="s">
        <v>78</v>
      </c>
      <c r="BK164" s="176">
        <f>ROUND(I164*H164,2)</f>
        <v>0</v>
      </c>
      <c r="BL164" s="18" t="s">
        <v>146</v>
      </c>
      <c r="BM164" s="175" t="s">
        <v>593</v>
      </c>
    </row>
    <row r="165" s="2" customFormat="1">
      <c r="A165" s="37"/>
      <c r="B165" s="38"/>
      <c r="C165" s="37"/>
      <c r="D165" s="177" t="s">
        <v>136</v>
      </c>
      <c r="E165" s="37"/>
      <c r="F165" s="182" t="s">
        <v>293</v>
      </c>
      <c r="G165" s="37"/>
      <c r="H165" s="37"/>
      <c r="I165" s="179"/>
      <c r="J165" s="37"/>
      <c r="K165" s="37"/>
      <c r="L165" s="38"/>
      <c r="M165" s="180"/>
      <c r="N165" s="181"/>
      <c r="O165" s="71"/>
      <c r="P165" s="71"/>
      <c r="Q165" s="71"/>
      <c r="R165" s="71"/>
      <c r="S165" s="71"/>
      <c r="T165" s="7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136</v>
      </c>
      <c r="AU165" s="18" t="s">
        <v>80</v>
      </c>
    </row>
    <row r="166" s="2" customFormat="1">
      <c r="A166" s="37"/>
      <c r="B166" s="38"/>
      <c r="C166" s="37"/>
      <c r="D166" s="177" t="s">
        <v>131</v>
      </c>
      <c r="E166" s="37"/>
      <c r="F166" s="178" t="s">
        <v>294</v>
      </c>
      <c r="G166" s="37"/>
      <c r="H166" s="37"/>
      <c r="I166" s="179"/>
      <c r="J166" s="37"/>
      <c r="K166" s="37"/>
      <c r="L166" s="38"/>
      <c r="M166" s="180"/>
      <c r="N166" s="181"/>
      <c r="O166" s="71"/>
      <c r="P166" s="71"/>
      <c r="Q166" s="71"/>
      <c r="R166" s="71"/>
      <c r="S166" s="71"/>
      <c r="T166" s="7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131</v>
      </c>
      <c r="AU166" s="18" t="s">
        <v>80</v>
      </c>
    </row>
    <row r="167" s="13" customFormat="1">
      <c r="A167" s="13"/>
      <c r="B167" s="187"/>
      <c r="C167" s="13"/>
      <c r="D167" s="177" t="s">
        <v>216</v>
      </c>
      <c r="E167" s="188" t="s">
        <v>3</v>
      </c>
      <c r="F167" s="189" t="s">
        <v>295</v>
      </c>
      <c r="G167" s="13"/>
      <c r="H167" s="188" t="s">
        <v>3</v>
      </c>
      <c r="I167" s="190"/>
      <c r="J167" s="13"/>
      <c r="K167" s="13"/>
      <c r="L167" s="187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216</v>
      </c>
      <c r="AU167" s="188" t="s">
        <v>80</v>
      </c>
      <c r="AV167" s="13" t="s">
        <v>78</v>
      </c>
      <c r="AW167" s="13" t="s">
        <v>32</v>
      </c>
      <c r="AX167" s="13" t="s">
        <v>70</v>
      </c>
      <c r="AY167" s="188" t="s">
        <v>121</v>
      </c>
    </row>
    <row r="168" s="14" customFormat="1">
      <c r="A168" s="14"/>
      <c r="B168" s="194"/>
      <c r="C168" s="14"/>
      <c r="D168" s="177" t="s">
        <v>216</v>
      </c>
      <c r="E168" s="195" t="s">
        <v>3</v>
      </c>
      <c r="F168" s="196" t="s">
        <v>594</v>
      </c>
      <c r="G168" s="14"/>
      <c r="H168" s="197">
        <v>1412.7239999999999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216</v>
      </c>
      <c r="AU168" s="195" t="s">
        <v>80</v>
      </c>
      <c r="AV168" s="14" t="s">
        <v>80</v>
      </c>
      <c r="AW168" s="14" t="s">
        <v>32</v>
      </c>
      <c r="AX168" s="14" t="s">
        <v>78</v>
      </c>
      <c r="AY168" s="195" t="s">
        <v>121</v>
      </c>
    </row>
    <row r="169" s="2" customFormat="1" ht="16.5" customHeight="1">
      <c r="A169" s="37"/>
      <c r="B169" s="163"/>
      <c r="C169" s="164" t="s">
        <v>338</v>
      </c>
      <c r="D169" s="164" t="s">
        <v>124</v>
      </c>
      <c r="E169" s="165" t="s">
        <v>595</v>
      </c>
      <c r="F169" s="166" t="s">
        <v>596</v>
      </c>
      <c r="G169" s="167" t="s">
        <v>198</v>
      </c>
      <c r="H169" s="168">
        <v>31.199999999999999</v>
      </c>
      <c r="I169" s="169"/>
      <c r="J169" s="170">
        <f>ROUND(I169*H169,2)</f>
        <v>0</v>
      </c>
      <c r="K169" s="166" t="s">
        <v>193</v>
      </c>
      <c r="L169" s="38"/>
      <c r="M169" s="171" t="s">
        <v>3</v>
      </c>
      <c r="N169" s="172" t="s">
        <v>41</v>
      </c>
      <c r="O169" s="71"/>
      <c r="P169" s="173">
        <f>O169*H169</f>
        <v>0</v>
      </c>
      <c r="Q169" s="173">
        <v>0</v>
      </c>
      <c r="R169" s="173">
        <f>Q169*H169</f>
        <v>0</v>
      </c>
      <c r="S169" s="173">
        <v>0</v>
      </c>
      <c r="T169" s="17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5" t="s">
        <v>146</v>
      </c>
      <c r="AT169" s="175" t="s">
        <v>124</v>
      </c>
      <c r="AU169" s="175" t="s">
        <v>80</v>
      </c>
      <c r="AY169" s="18" t="s">
        <v>121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8" t="s">
        <v>78</v>
      </c>
      <c r="BK169" s="176">
        <f>ROUND(I169*H169,2)</f>
        <v>0</v>
      </c>
      <c r="BL169" s="18" t="s">
        <v>146</v>
      </c>
      <c r="BM169" s="175" t="s">
        <v>597</v>
      </c>
    </row>
    <row r="170" s="2" customFormat="1">
      <c r="A170" s="37"/>
      <c r="B170" s="38"/>
      <c r="C170" s="37"/>
      <c r="D170" s="177" t="s">
        <v>136</v>
      </c>
      <c r="E170" s="37"/>
      <c r="F170" s="182" t="s">
        <v>598</v>
      </c>
      <c r="G170" s="37"/>
      <c r="H170" s="37"/>
      <c r="I170" s="179"/>
      <c r="J170" s="37"/>
      <c r="K170" s="37"/>
      <c r="L170" s="38"/>
      <c r="M170" s="180"/>
      <c r="N170" s="181"/>
      <c r="O170" s="71"/>
      <c r="P170" s="71"/>
      <c r="Q170" s="71"/>
      <c r="R170" s="71"/>
      <c r="S170" s="71"/>
      <c r="T170" s="7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136</v>
      </c>
      <c r="AU170" s="18" t="s">
        <v>80</v>
      </c>
    </row>
    <row r="171" s="14" customFormat="1">
      <c r="A171" s="14"/>
      <c r="B171" s="194"/>
      <c r="C171" s="14"/>
      <c r="D171" s="177" t="s">
        <v>216</v>
      </c>
      <c r="E171" s="195" t="s">
        <v>3</v>
      </c>
      <c r="F171" s="196" t="s">
        <v>599</v>
      </c>
      <c r="G171" s="14"/>
      <c r="H171" s="197">
        <v>31.199999999999999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216</v>
      </c>
      <c r="AU171" s="195" t="s">
        <v>80</v>
      </c>
      <c r="AV171" s="14" t="s">
        <v>80</v>
      </c>
      <c r="AW171" s="14" t="s">
        <v>32</v>
      </c>
      <c r="AX171" s="14" t="s">
        <v>78</v>
      </c>
      <c r="AY171" s="195" t="s">
        <v>121</v>
      </c>
    </row>
    <row r="172" s="2" customFormat="1" ht="16.5" customHeight="1">
      <c r="A172" s="37"/>
      <c r="B172" s="163"/>
      <c r="C172" s="202" t="s">
        <v>344</v>
      </c>
      <c r="D172" s="202" t="s">
        <v>323</v>
      </c>
      <c r="E172" s="203" t="s">
        <v>600</v>
      </c>
      <c r="F172" s="204" t="s">
        <v>601</v>
      </c>
      <c r="G172" s="205" t="s">
        <v>291</v>
      </c>
      <c r="H172" s="206">
        <v>62.399999999999999</v>
      </c>
      <c r="I172" s="207"/>
      <c r="J172" s="208">
        <f>ROUND(I172*H172,2)</f>
        <v>0</v>
      </c>
      <c r="K172" s="204" t="s">
        <v>193</v>
      </c>
      <c r="L172" s="209"/>
      <c r="M172" s="210" t="s">
        <v>3</v>
      </c>
      <c r="N172" s="211" t="s">
        <v>41</v>
      </c>
      <c r="O172" s="71"/>
      <c r="P172" s="173">
        <f>O172*H172</f>
        <v>0</v>
      </c>
      <c r="Q172" s="173">
        <v>1</v>
      </c>
      <c r="R172" s="173">
        <f>Q172*H172</f>
        <v>62.399999999999999</v>
      </c>
      <c r="S172" s="173">
        <v>0</v>
      </c>
      <c r="T172" s="17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5" t="s">
        <v>164</v>
      </c>
      <c r="AT172" s="175" t="s">
        <v>323</v>
      </c>
      <c r="AU172" s="175" t="s">
        <v>80</v>
      </c>
      <c r="AY172" s="18" t="s">
        <v>121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8" t="s">
        <v>78</v>
      </c>
      <c r="BK172" s="176">
        <f>ROUND(I172*H172,2)</f>
        <v>0</v>
      </c>
      <c r="BL172" s="18" t="s">
        <v>146</v>
      </c>
      <c r="BM172" s="175" t="s">
        <v>602</v>
      </c>
    </row>
    <row r="173" s="2" customFormat="1">
      <c r="A173" s="37"/>
      <c r="B173" s="38"/>
      <c r="C173" s="37"/>
      <c r="D173" s="177" t="s">
        <v>136</v>
      </c>
      <c r="E173" s="37"/>
      <c r="F173" s="182" t="s">
        <v>603</v>
      </c>
      <c r="G173" s="37"/>
      <c r="H173" s="37"/>
      <c r="I173" s="179"/>
      <c r="J173" s="37"/>
      <c r="K173" s="37"/>
      <c r="L173" s="38"/>
      <c r="M173" s="180"/>
      <c r="N173" s="181"/>
      <c r="O173" s="71"/>
      <c r="P173" s="71"/>
      <c r="Q173" s="71"/>
      <c r="R173" s="71"/>
      <c r="S173" s="71"/>
      <c r="T173" s="7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136</v>
      </c>
      <c r="AU173" s="18" t="s">
        <v>80</v>
      </c>
    </row>
    <row r="174" s="2" customFormat="1">
      <c r="A174" s="37"/>
      <c r="B174" s="38"/>
      <c r="C174" s="37"/>
      <c r="D174" s="177" t="s">
        <v>131</v>
      </c>
      <c r="E174" s="37"/>
      <c r="F174" s="178" t="s">
        <v>604</v>
      </c>
      <c r="G174" s="37"/>
      <c r="H174" s="37"/>
      <c r="I174" s="179"/>
      <c r="J174" s="37"/>
      <c r="K174" s="37"/>
      <c r="L174" s="38"/>
      <c r="M174" s="180"/>
      <c r="N174" s="181"/>
      <c r="O174" s="71"/>
      <c r="P174" s="71"/>
      <c r="Q174" s="71"/>
      <c r="R174" s="71"/>
      <c r="S174" s="71"/>
      <c r="T174" s="7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131</v>
      </c>
      <c r="AU174" s="18" t="s">
        <v>80</v>
      </c>
    </row>
    <row r="175" s="14" customFormat="1">
      <c r="A175" s="14"/>
      <c r="B175" s="194"/>
      <c r="C175" s="14"/>
      <c r="D175" s="177" t="s">
        <v>216</v>
      </c>
      <c r="E175" s="195" t="s">
        <v>3</v>
      </c>
      <c r="F175" s="196" t="s">
        <v>605</v>
      </c>
      <c r="G175" s="14"/>
      <c r="H175" s="197">
        <v>62.399999999999999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216</v>
      </c>
      <c r="AU175" s="195" t="s">
        <v>80</v>
      </c>
      <c r="AV175" s="14" t="s">
        <v>80</v>
      </c>
      <c r="AW175" s="14" t="s">
        <v>32</v>
      </c>
      <c r="AX175" s="14" t="s">
        <v>78</v>
      </c>
      <c r="AY175" s="195" t="s">
        <v>121</v>
      </c>
    </row>
    <row r="176" s="2" customFormat="1" ht="16.5" customHeight="1">
      <c r="A176" s="37"/>
      <c r="B176" s="163"/>
      <c r="C176" s="164" t="s">
        <v>350</v>
      </c>
      <c r="D176" s="164" t="s">
        <v>124</v>
      </c>
      <c r="E176" s="165" t="s">
        <v>298</v>
      </c>
      <c r="F176" s="166" t="s">
        <v>299</v>
      </c>
      <c r="G176" s="167" t="s">
        <v>192</v>
      </c>
      <c r="H176" s="168">
        <v>1640.5519999999999</v>
      </c>
      <c r="I176" s="169"/>
      <c r="J176" s="170">
        <f>ROUND(I176*H176,2)</f>
        <v>0</v>
      </c>
      <c r="K176" s="166" t="s">
        <v>193</v>
      </c>
      <c r="L176" s="38"/>
      <c r="M176" s="171" t="s">
        <v>3</v>
      </c>
      <c r="N176" s="172" t="s">
        <v>41</v>
      </c>
      <c r="O176" s="71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5" t="s">
        <v>146</v>
      </c>
      <c r="AT176" s="175" t="s">
        <v>124</v>
      </c>
      <c r="AU176" s="175" t="s">
        <v>80</v>
      </c>
      <c r="AY176" s="18" t="s">
        <v>121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8" t="s">
        <v>78</v>
      </c>
      <c r="BK176" s="176">
        <f>ROUND(I176*H176,2)</f>
        <v>0</v>
      </c>
      <c r="BL176" s="18" t="s">
        <v>146</v>
      </c>
      <c r="BM176" s="175" t="s">
        <v>606</v>
      </c>
    </row>
    <row r="177" s="2" customFormat="1">
      <c r="A177" s="37"/>
      <c r="B177" s="38"/>
      <c r="C177" s="37"/>
      <c r="D177" s="177" t="s">
        <v>136</v>
      </c>
      <c r="E177" s="37"/>
      <c r="F177" s="182" t="s">
        <v>301</v>
      </c>
      <c r="G177" s="37"/>
      <c r="H177" s="37"/>
      <c r="I177" s="179"/>
      <c r="J177" s="37"/>
      <c r="K177" s="37"/>
      <c r="L177" s="38"/>
      <c r="M177" s="180"/>
      <c r="N177" s="181"/>
      <c r="O177" s="71"/>
      <c r="P177" s="71"/>
      <c r="Q177" s="71"/>
      <c r="R177" s="71"/>
      <c r="S177" s="71"/>
      <c r="T177" s="7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136</v>
      </c>
      <c r="AU177" s="18" t="s">
        <v>80</v>
      </c>
    </row>
    <row r="178" s="13" customFormat="1">
      <c r="A178" s="13"/>
      <c r="B178" s="187"/>
      <c r="C178" s="13"/>
      <c r="D178" s="177" t="s">
        <v>216</v>
      </c>
      <c r="E178" s="188" t="s">
        <v>3</v>
      </c>
      <c r="F178" s="189" t="s">
        <v>302</v>
      </c>
      <c r="G178" s="13"/>
      <c r="H178" s="188" t="s">
        <v>3</v>
      </c>
      <c r="I178" s="190"/>
      <c r="J178" s="13"/>
      <c r="K178" s="13"/>
      <c r="L178" s="187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216</v>
      </c>
      <c r="AU178" s="188" t="s">
        <v>80</v>
      </c>
      <c r="AV178" s="13" t="s">
        <v>78</v>
      </c>
      <c r="AW178" s="13" t="s">
        <v>32</v>
      </c>
      <c r="AX178" s="13" t="s">
        <v>70</v>
      </c>
      <c r="AY178" s="188" t="s">
        <v>121</v>
      </c>
    </row>
    <row r="179" s="14" customFormat="1">
      <c r="A179" s="14"/>
      <c r="B179" s="194"/>
      <c r="C179" s="14"/>
      <c r="D179" s="177" t="s">
        <v>216</v>
      </c>
      <c r="E179" s="195" t="s">
        <v>3</v>
      </c>
      <c r="F179" s="196" t="s">
        <v>607</v>
      </c>
      <c r="G179" s="14"/>
      <c r="H179" s="197">
        <v>1640.5519999999999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216</v>
      </c>
      <c r="AU179" s="195" t="s">
        <v>80</v>
      </c>
      <c r="AV179" s="14" t="s">
        <v>80</v>
      </c>
      <c r="AW179" s="14" t="s">
        <v>32</v>
      </c>
      <c r="AX179" s="14" t="s">
        <v>78</v>
      </c>
      <c r="AY179" s="195" t="s">
        <v>121</v>
      </c>
    </row>
    <row r="180" s="2" customFormat="1" ht="21.75" customHeight="1">
      <c r="A180" s="37"/>
      <c r="B180" s="163"/>
      <c r="C180" s="164" t="s">
        <v>358</v>
      </c>
      <c r="D180" s="164" t="s">
        <v>124</v>
      </c>
      <c r="E180" s="165" t="s">
        <v>311</v>
      </c>
      <c r="F180" s="166" t="s">
        <v>312</v>
      </c>
      <c r="G180" s="167" t="s">
        <v>192</v>
      </c>
      <c r="H180" s="168">
        <v>1144.55</v>
      </c>
      <c r="I180" s="169"/>
      <c r="J180" s="170">
        <f>ROUND(I180*H180,2)</f>
        <v>0</v>
      </c>
      <c r="K180" s="166" t="s">
        <v>193</v>
      </c>
      <c r="L180" s="38"/>
      <c r="M180" s="171" t="s">
        <v>3</v>
      </c>
      <c r="N180" s="172" t="s">
        <v>41</v>
      </c>
      <c r="O180" s="71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5" t="s">
        <v>146</v>
      </c>
      <c r="AT180" s="175" t="s">
        <v>124</v>
      </c>
      <c r="AU180" s="175" t="s">
        <v>80</v>
      </c>
      <c r="AY180" s="18" t="s">
        <v>121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8" t="s">
        <v>78</v>
      </c>
      <c r="BK180" s="176">
        <f>ROUND(I180*H180,2)</f>
        <v>0</v>
      </c>
      <c r="BL180" s="18" t="s">
        <v>146</v>
      </c>
      <c r="BM180" s="175" t="s">
        <v>608</v>
      </c>
    </row>
    <row r="181" s="2" customFormat="1">
      <c r="A181" s="37"/>
      <c r="B181" s="38"/>
      <c r="C181" s="37"/>
      <c r="D181" s="177" t="s">
        <v>136</v>
      </c>
      <c r="E181" s="37"/>
      <c r="F181" s="182" t="s">
        <v>314</v>
      </c>
      <c r="G181" s="37"/>
      <c r="H181" s="37"/>
      <c r="I181" s="179"/>
      <c r="J181" s="37"/>
      <c r="K181" s="37"/>
      <c r="L181" s="38"/>
      <c r="M181" s="180"/>
      <c r="N181" s="181"/>
      <c r="O181" s="71"/>
      <c r="P181" s="71"/>
      <c r="Q181" s="71"/>
      <c r="R181" s="71"/>
      <c r="S181" s="71"/>
      <c r="T181" s="7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136</v>
      </c>
      <c r="AU181" s="18" t="s">
        <v>80</v>
      </c>
    </row>
    <row r="182" s="13" customFormat="1">
      <c r="A182" s="13"/>
      <c r="B182" s="187"/>
      <c r="C182" s="13"/>
      <c r="D182" s="177" t="s">
        <v>216</v>
      </c>
      <c r="E182" s="188" t="s">
        <v>3</v>
      </c>
      <c r="F182" s="189" t="s">
        <v>315</v>
      </c>
      <c r="G182" s="13"/>
      <c r="H182" s="188" t="s">
        <v>3</v>
      </c>
      <c r="I182" s="190"/>
      <c r="J182" s="13"/>
      <c r="K182" s="13"/>
      <c r="L182" s="187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216</v>
      </c>
      <c r="AU182" s="188" t="s">
        <v>80</v>
      </c>
      <c r="AV182" s="13" t="s">
        <v>78</v>
      </c>
      <c r="AW182" s="13" t="s">
        <v>32</v>
      </c>
      <c r="AX182" s="13" t="s">
        <v>70</v>
      </c>
      <c r="AY182" s="188" t="s">
        <v>121</v>
      </c>
    </row>
    <row r="183" s="14" customFormat="1">
      <c r="A183" s="14"/>
      <c r="B183" s="194"/>
      <c r="C183" s="14"/>
      <c r="D183" s="177" t="s">
        <v>216</v>
      </c>
      <c r="E183" s="195" t="s">
        <v>3</v>
      </c>
      <c r="F183" s="196" t="s">
        <v>609</v>
      </c>
      <c r="G183" s="14"/>
      <c r="H183" s="197">
        <v>1144.55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216</v>
      </c>
      <c r="AU183" s="195" t="s">
        <v>80</v>
      </c>
      <c r="AV183" s="14" t="s">
        <v>80</v>
      </c>
      <c r="AW183" s="14" t="s">
        <v>32</v>
      </c>
      <c r="AX183" s="14" t="s">
        <v>78</v>
      </c>
      <c r="AY183" s="195" t="s">
        <v>121</v>
      </c>
    </row>
    <row r="184" s="2" customFormat="1" ht="16.5" customHeight="1">
      <c r="A184" s="37"/>
      <c r="B184" s="163"/>
      <c r="C184" s="164" t="s">
        <v>366</v>
      </c>
      <c r="D184" s="164" t="s">
        <v>124</v>
      </c>
      <c r="E184" s="165" t="s">
        <v>317</v>
      </c>
      <c r="F184" s="166" t="s">
        <v>318</v>
      </c>
      <c r="G184" s="167" t="s">
        <v>192</v>
      </c>
      <c r="H184" s="168">
        <v>1144.55</v>
      </c>
      <c r="I184" s="169"/>
      <c r="J184" s="170">
        <f>ROUND(I184*H184,2)</f>
        <v>0</v>
      </c>
      <c r="K184" s="166" t="s">
        <v>193</v>
      </c>
      <c r="L184" s="38"/>
      <c r="M184" s="171" t="s">
        <v>3</v>
      </c>
      <c r="N184" s="172" t="s">
        <v>41</v>
      </c>
      <c r="O184" s="71"/>
      <c r="P184" s="173">
        <f>O184*H184</f>
        <v>0</v>
      </c>
      <c r="Q184" s="173">
        <v>0</v>
      </c>
      <c r="R184" s="173">
        <f>Q184*H184</f>
        <v>0</v>
      </c>
      <c r="S184" s="173">
        <v>0</v>
      </c>
      <c r="T184" s="17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5" t="s">
        <v>146</v>
      </c>
      <c r="AT184" s="175" t="s">
        <v>124</v>
      </c>
      <c r="AU184" s="175" t="s">
        <v>80</v>
      </c>
      <c r="AY184" s="18" t="s">
        <v>121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8" t="s">
        <v>78</v>
      </c>
      <c r="BK184" s="176">
        <f>ROUND(I184*H184,2)</f>
        <v>0</v>
      </c>
      <c r="BL184" s="18" t="s">
        <v>146</v>
      </c>
      <c r="BM184" s="175" t="s">
        <v>610</v>
      </c>
    </row>
    <row r="185" s="2" customFormat="1">
      <c r="A185" s="37"/>
      <c r="B185" s="38"/>
      <c r="C185" s="37"/>
      <c r="D185" s="177" t="s">
        <v>136</v>
      </c>
      <c r="E185" s="37"/>
      <c r="F185" s="182" t="s">
        <v>320</v>
      </c>
      <c r="G185" s="37"/>
      <c r="H185" s="37"/>
      <c r="I185" s="179"/>
      <c r="J185" s="37"/>
      <c r="K185" s="37"/>
      <c r="L185" s="38"/>
      <c r="M185" s="180"/>
      <c r="N185" s="181"/>
      <c r="O185" s="71"/>
      <c r="P185" s="71"/>
      <c r="Q185" s="71"/>
      <c r="R185" s="71"/>
      <c r="S185" s="71"/>
      <c r="T185" s="7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136</v>
      </c>
      <c r="AU185" s="18" t="s">
        <v>80</v>
      </c>
    </row>
    <row r="186" s="13" customFormat="1">
      <c r="A186" s="13"/>
      <c r="B186" s="187"/>
      <c r="C186" s="13"/>
      <c r="D186" s="177" t="s">
        <v>216</v>
      </c>
      <c r="E186" s="188" t="s">
        <v>3</v>
      </c>
      <c r="F186" s="189" t="s">
        <v>611</v>
      </c>
      <c r="G186" s="13"/>
      <c r="H186" s="188" t="s">
        <v>3</v>
      </c>
      <c r="I186" s="190"/>
      <c r="J186" s="13"/>
      <c r="K186" s="13"/>
      <c r="L186" s="187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216</v>
      </c>
      <c r="AU186" s="188" t="s">
        <v>80</v>
      </c>
      <c r="AV186" s="13" t="s">
        <v>78</v>
      </c>
      <c r="AW186" s="13" t="s">
        <v>32</v>
      </c>
      <c r="AX186" s="13" t="s">
        <v>70</v>
      </c>
      <c r="AY186" s="188" t="s">
        <v>121</v>
      </c>
    </row>
    <row r="187" s="14" customFormat="1">
      <c r="A187" s="14"/>
      <c r="B187" s="194"/>
      <c r="C187" s="14"/>
      <c r="D187" s="177" t="s">
        <v>216</v>
      </c>
      <c r="E187" s="195" t="s">
        <v>3</v>
      </c>
      <c r="F187" s="196" t="s">
        <v>609</v>
      </c>
      <c r="G187" s="14"/>
      <c r="H187" s="197">
        <v>1144.55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216</v>
      </c>
      <c r="AU187" s="195" t="s">
        <v>80</v>
      </c>
      <c r="AV187" s="14" t="s">
        <v>80</v>
      </c>
      <c r="AW187" s="14" t="s">
        <v>32</v>
      </c>
      <c r="AX187" s="14" t="s">
        <v>78</v>
      </c>
      <c r="AY187" s="195" t="s">
        <v>121</v>
      </c>
    </row>
    <row r="188" s="2" customFormat="1" ht="16.5" customHeight="1">
      <c r="A188" s="37"/>
      <c r="B188" s="163"/>
      <c r="C188" s="202" t="s">
        <v>372</v>
      </c>
      <c r="D188" s="202" t="s">
        <v>323</v>
      </c>
      <c r="E188" s="203" t="s">
        <v>324</v>
      </c>
      <c r="F188" s="204" t="s">
        <v>325</v>
      </c>
      <c r="G188" s="205" t="s">
        <v>326</v>
      </c>
      <c r="H188" s="206">
        <v>34.337000000000003</v>
      </c>
      <c r="I188" s="207"/>
      <c r="J188" s="208">
        <f>ROUND(I188*H188,2)</f>
        <v>0</v>
      </c>
      <c r="K188" s="204" t="s">
        <v>193</v>
      </c>
      <c r="L188" s="209"/>
      <c r="M188" s="210" t="s">
        <v>3</v>
      </c>
      <c r="N188" s="211" t="s">
        <v>41</v>
      </c>
      <c r="O188" s="71"/>
      <c r="P188" s="173">
        <f>O188*H188</f>
        <v>0</v>
      </c>
      <c r="Q188" s="173">
        <v>0.001</v>
      </c>
      <c r="R188" s="173">
        <f>Q188*H188</f>
        <v>0.034337000000000006</v>
      </c>
      <c r="S188" s="173">
        <v>0</v>
      </c>
      <c r="T188" s="17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5" t="s">
        <v>164</v>
      </c>
      <c r="AT188" s="175" t="s">
        <v>323</v>
      </c>
      <c r="AU188" s="175" t="s">
        <v>80</v>
      </c>
      <c r="AY188" s="18" t="s">
        <v>121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8" t="s">
        <v>78</v>
      </c>
      <c r="BK188" s="176">
        <f>ROUND(I188*H188,2)</f>
        <v>0</v>
      </c>
      <c r="BL188" s="18" t="s">
        <v>146</v>
      </c>
      <c r="BM188" s="175" t="s">
        <v>612</v>
      </c>
    </row>
    <row r="189" s="2" customFormat="1">
      <c r="A189" s="37"/>
      <c r="B189" s="38"/>
      <c r="C189" s="37"/>
      <c r="D189" s="177" t="s">
        <v>136</v>
      </c>
      <c r="E189" s="37"/>
      <c r="F189" s="182" t="s">
        <v>328</v>
      </c>
      <c r="G189" s="37"/>
      <c r="H189" s="37"/>
      <c r="I189" s="179"/>
      <c r="J189" s="37"/>
      <c r="K189" s="37"/>
      <c r="L189" s="38"/>
      <c r="M189" s="180"/>
      <c r="N189" s="181"/>
      <c r="O189" s="71"/>
      <c r="P189" s="71"/>
      <c r="Q189" s="71"/>
      <c r="R189" s="71"/>
      <c r="S189" s="71"/>
      <c r="T189" s="7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136</v>
      </c>
      <c r="AU189" s="18" t="s">
        <v>80</v>
      </c>
    </row>
    <row r="190" s="13" customFormat="1">
      <c r="A190" s="13"/>
      <c r="B190" s="187"/>
      <c r="C190" s="13"/>
      <c r="D190" s="177" t="s">
        <v>216</v>
      </c>
      <c r="E190" s="188" t="s">
        <v>3</v>
      </c>
      <c r="F190" s="189" t="s">
        <v>329</v>
      </c>
      <c r="G190" s="13"/>
      <c r="H190" s="188" t="s">
        <v>3</v>
      </c>
      <c r="I190" s="190"/>
      <c r="J190" s="13"/>
      <c r="K190" s="13"/>
      <c r="L190" s="187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216</v>
      </c>
      <c r="AU190" s="188" t="s">
        <v>80</v>
      </c>
      <c r="AV190" s="13" t="s">
        <v>78</v>
      </c>
      <c r="AW190" s="13" t="s">
        <v>32</v>
      </c>
      <c r="AX190" s="13" t="s">
        <v>70</v>
      </c>
      <c r="AY190" s="188" t="s">
        <v>121</v>
      </c>
    </row>
    <row r="191" s="14" customFormat="1">
      <c r="A191" s="14"/>
      <c r="B191" s="194"/>
      <c r="C191" s="14"/>
      <c r="D191" s="177" t="s">
        <v>216</v>
      </c>
      <c r="E191" s="195" t="s">
        <v>3</v>
      </c>
      <c r="F191" s="196" t="s">
        <v>613</v>
      </c>
      <c r="G191" s="14"/>
      <c r="H191" s="197">
        <v>34.337000000000003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216</v>
      </c>
      <c r="AU191" s="195" t="s">
        <v>80</v>
      </c>
      <c r="AV191" s="14" t="s">
        <v>80</v>
      </c>
      <c r="AW191" s="14" t="s">
        <v>32</v>
      </c>
      <c r="AX191" s="14" t="s">
        <v>78</v>
      </c>
      <c r="AY191" s="195" t="s">
        <v>121</v>
      </c>
    </row>
    <row r="192" s="12" customFormat="1" ht="22.8" customHeight="1">
      <c r="A192" s="12"/>
      <c r="B192" s="150"/>
      <c r="C192" s="12"/>
      <c r="D192" s="151" t="s">
        <v>69</v>
      </c>
      <c r="E192" s="161" t="s">
        <v>80</v>
      </c>
      <c r="F192" s="161" t="s">
        <v>331</v>
      </c>
      <c r="G192" s="12"/>
      <c r="H192" s="12"/>
      <c r="I192" s="153"/>
      <c r="J192" s="162">
        <f>BK192</f>
        <v>0</v>
      </c>
      <c r="K192" s="12"/>
      <c r="L192" s="150"/>
      <c r="M192" s="155"/>
      <c r="N192" s="156"/>
      <c r="O192" s="156"/>
      <c r="P192" s="157">
        <f>SUM(P193:P204)</f>
        <v>0</v>
      </c>
      <c r="Q192" s="156"/>
      <c r="R192" s="157">
        <f>SUM(R193:R204)</f>
        <v>69.437058610000008</v>
      </c>
      <c r="S192" s="156"/>
      <c r="T192" s="158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1" t="s">
        <v>78</v>
      </c>
      <c r="AT192" s="159" t="s">
        <v>69</v>
      </c>
      <c r="AU192" s="159" t="s">
        <v>78</v>
      </c>
      <c r="AY192" s="151" t="s">
        <v>121</v>
      </c>
      <c r="BK192" s="160">
        <f>SUM(BK193:BK204)</f>
        <v>0</v>
      </c>
    </row>
    <row r="193" s="2" customFormat="1" ht="16.5" customHeight="1">
      <c r="A193" s="37"/>
      <c r="B193" s="163"/>
      <c r="C193" s="164" t="s">
        <v>379</v>
      </c>
      <c r="D193" s="164" t="s">
        <v>124</v>
      </c>
      <c r="E193" s="165" t="s">
        <v>333</v>
      </c>
      <c r="F193" s="166" t="s">
        <v>334</v>
      </c>
      <c r="G193" s="167" t="s">
        <v>307</v>
      </c>
      <c r="H193" s="168">
        <v>292</v>
      </c>
      <c r="I193" s="169"/>
      <c r="J193" s="170">
        <f>ROUND(I193*H193,2)</f>
        <v>0</v>
      </c>
      <c r="K193" s="166" t="s">
        <v>193</v>
      </c>
      <c r="L193" s="38"/>
      <c r="M193" s="171" t="s">
        <v>3</v>
      </c>
      <c r="N193" s="172" t="s">
        <v>41</v>
      </c>
      <c r="O193" s="71"/>
      <c r="P193" s="173">
        <f>O193*H193</f>
        <v>0</v>
      </c>
      <c r="Q193" s="173">
        <v>0.22656999999999999</v>
      </c>
      <c r="R193" s="173">
        <f>Q193*H193</f>
        <v>66.158439999999999</v>
      </c>
      <c r="S193" s="173">
        <v>0</v>
      </c>
      <c r="T193" s="17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5" t="s">
        <v>146</v>
      </c>
      <c r="AT193" s="175" t="s">
        <v>124</v>
      </c>
      <c r="AU193" s="175" t="s">
        <v>80</v>
      </c>
      <c r="AY193" s="18" t="s">
        <v>121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8" t="s">
        <v>78</v>
      </c>
      <c r="BK193" s="176">
        <f>ROUND(I193*H193,2)</f>
        <v>0</v>
      </c>
      <c r="BL193" s="18" t="s">
        <v>146</v>
      </c>
      <c r="BM193" s="175" t="s">
        <v>614</v>
      </c>
    </row>
    <row r="194" s="2" customFormat="1">
      <c r="A194" s="37"/>
      <c r="B194" s="38"/>
      <c r="C194" s="37"/>
      <c r="D194" s="177" t="s">
        <v>136</v>
      </c>
      <c r="E194" s="37"/>
      <c r="F194" s="182" t="s">
        <v>336</v>
      </c>
      <c r="G194" s="37"/>
      <c r="H194" s="37"/>
      <c r="I194" s="179"/>
      <c r="J194" s="37"/>
      <c r="K194" s="37"/>
      <c r="L194" s="38"/>
      <c r="M194" s="180"/>
      <c r="N194" s="181"/>
      <c r="O194" s="71"/>
      <c r="P194" s="71"/>
      <c r="Q194" s="71"/>
      <c r="R194" s="71"/>
      <c r="S194" s="71"/>
      <c r="T194" s="72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136</v>
      </c>
      <c r="AU194" s="18" t="s">
        <v>80</v>
      </c>
    </row>
    <row r="195" s="14" customFormat="1">
      <c r="A195" s="14"/>
      <c r="B195" s="194"/>
      <c r="C195" s="14"/>
      <c r="D195" s="177" t="s">
        <v>216</v>
      </c>
      <c r="E195" s="195" t="s">
        <v>3</v>
      </c>
      <c r="F195" s="196" t="s">
        <v>615</v>
      </c>
      <c r="G195" s="14"/>
      <c r="H195" s="197">
        <v>292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216</v>
      </c>
      <c r="AU195" s="195" t="s">
        <v>80</v>
      </c>
      <c r="AV195" s="14" t="s">
        <v>80</v>
      </c>
      <c r="AW195" s="14" t="s">
        <v>32</v>
      </c>
      <c r="AX195" s="14" t="s">
        <v>78</v>
      </c>
      <c r="AY195" s="195" t="s">
        <v>121</v>
      </c>
    </row>
    <row r="196" s="2" customFormat="1" ht="16.5" customHeight="1">
      <c r="A196" s="37"/>
      <c r="B196" s="163"/>
      <c r="C196" s="164" t="s">
        <v>386</v>
      </c>
      <c r="D196" s="164" t="s">
        <v>124</v>
      </c>
      <c r="E196" s="165" t="s">
        <v>339</v>
      </c>
      <c r="F196" s="166" t="s">
        <v>340</v>
      </c>
      <c r="G196" s="167" t="s">
        <v>307</v>
      </c>
      <c r="H196" s="168">
        <v>2</v>
      </c>
      <c r="I196" s="169"/>
      <c r="J196" s="170">
        <f>ROUND(I196*H196,2)</f>
        <v>0</v>
      </c>
      <c r="K196" s="166" t="s">
        <v>193</v>
      </c>
      <c r="L196" s="38"/>
      <c r="M196" s="171" t="s">
        <v>3</v>
      </c>
      <c r="N196" s="172" t="s">
        <v>41</v>
      </c>
      <c r="O196" s="71"/>
      <c r="P196" s="173">
        <f>O196*H196</f>
        <v>0</v>
      </c>
      <c r="Q196" s="173">
        <v>0.14298</v>
      </c>
      <c r="R196" s="173">
        <f>Q196*H196</f>
        <v>0.28595999999999999</v>
      </c>
      <c r="S196" s="173">
        <v>0</v>
      </c>
      <c r="T196" s="17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5" t="s">
        <v>146</v>
      </c>
      <c r="AT196" s="175" t="s">
        <v>124</v>
      </c>
      <c r="AU196" s="175" t="s">
        <v>80</v>
      </c>
      <c r="AY196" s="18" t="s">
        <v>121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8" t="s">
        <v>78</v>
      </c>
      <c r="BK196" s="176">
        <f>ROUND(I196*H196,2)</f>
        <v>0</v>
      </c>
      <c r="BL196" s="18" t="s">
        <v>146</v>
      </c>
      <c r="BM196" s="175" t="s">
        <v>616</v>
      </c>
    </row>
    <row r="197" s="2" customFormat="1">
      <c r="A197" s="37"/>
      <c r="B197" s="38"/>
      <c r="C197" s="37"/>
      <c r="D197" s="177" t="s">
        <v>136</v>
      </c>
      <c r="E197" s="37"/>
      <c r="F197" s="182" t="s">
        <v>342</v>
      </c>
      <c r="G197" s="37"/>
      <c r="H197" s="37"/>
      <c r="I197" s="179"/>
      <c r="J197" s="37"/>
      <c r="K197" s="37"/>
      <c r="L197" s="38"/>
      <c r="M197" s="180"/>
      <c r="N197" s="181"/>
      <c r="O197" s="71"/>
      <c r="P197" s="71"/>
      <c r="Q197" s="71"/>
      <c r="R197" s="71"/>
      <c r="S197" s="71"/>
      <c r="T197" s="72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136</v>
      </c>
      <c r="AU197" s="18" t="s">
        <v>80</v>
      </c>
    </row>
    <row r="198" s="2" customFormat="1">
      <c r="A198" s="37"/>
      <c r="B198" s="38"/>
      <c r="C198" s="37"/>
      <c r="D198" s="177" t="s">
        <v>131</v>
      </c>
      <c r="E198" s="37"/>
      <c r="F198" s="178" t="s">
        <v>343</v>
      </c>
      <c r="G198" s="37"/>
      <c r="H198" s="37"/>
      <c r="I198" s="179"/>
      <c r="J198" s="37"/>
      <c r="K198" s="37"/>
      <c r="L198" s="38"/>
      <c r="M198" s="180"/>
      <c r="N198" s="181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131</v>
      </c>
      <c r="AU198" s="18" t="s">
        <v>80</v>
      </c>
    </row>
    <row r="199" s="2" customFormat="1" ht="16.5" customHeight="1">
      <c r="A199" s="37"/>
      <c r="B199" s="163"/>
      <c r="C199" s="164" t="s">
        <v>393</v>
      </c>
      <c r="D199" s="164" t="s">
        <v>124</v>
      </c>
      <c r="E199" s="165" t="s">
        <v>345</v>
      </c>
      <c r="F199" s="166" t="s">
        <v>346</v>
      </c>
      <c r="G199" s="167" t="s">
        <v>198</v>
      </c>
      <c r="H199" s="168">
        <v>1.2</v>
      </c>
      <c r="I199" s="169"/>
      <c r="J199" s="170">
        <f>ROUND(I199*H199,2)</f>
        <v>0</v>
      </c>
      <c r="K199" s="166" t="s">
        <v>3</v>
      </c>
      <c r="L199" s="38"/>
      <c r="M199" s="171" t="s">
        <v>3</v>
      </c>
      <c r="N199" s="172" t="s">
        <v>41</v>
      </c>
      <c r="O199" s="71"/>
      <c r="P199" s="173">
        <f>O199*H199</f>
        <v>0</v>
      </c>
      <c r="Q199" s="173">
        <v>2.45329</v>
      </c>
      <c r="R199" s="173">
        <f>Q199*H199</f>
        <v>2.9439479999999998</v>
      </c>
      <c r="S199" s="173">
        <v>0</v>
      </c>
      <c r="T199" s="17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75" t="s">
        <v>146</v>
      </c>
      <c r="AT199" s="175" t="s">
        <v>124</v>
      </c>
      <c r="AU199" s="175" t="s">
        <v>80</v>
      </c>
      <c r="AY199" s="18" t="s">
        <v>121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8" t="s">
        <v>78</v>
      </c>
      <c r="BK199" s="176">
        <f>ROUND(I199*H199,2)</f>
        <v>0</v>
      </c>
      <c r="BL199" s="18" t="s">
        <v>146</v>
      </c>
      <c r="BM199" s="175" t="s">
        <v>617</v>
      </c>
    </row>
    <row r="200" s="2" customFormat="1">
      <c r="A200" s="37"/>
      <c r="B200" s="38"/>
      <c r="C200" s="37"/>
      <c r="D200" s="177" t="s">
        <v>136</v>
      </c>
      <c r="E200" s="37"/>
      <c r="F200" s="182" t="s">
        <v>348</v>
      </c>
      <c r="G200" s="37"/>
      <c r="H200" s="37"/>
      <c r="I200" s="179"/>
      <c r="J200" s="37"/>
      <c r="K200" s="37"/>
      <c r="L200" s="38"/>
      <c r="M200" s="180"/>
      <c r="N200" s="181"/>
      <c r="O200" s="71"/>
      <c r="P200" s="71"/>
      <c r="Q200" s="71"/>
      <c r="R200" s="71"/>
      <c r="S200" s="71"/>
      <c r="T200" s="7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136</v>
      </c>
      <c r="AU200" s="18" t="s">
        <v>80</v>
      </c>
    </row>
    <row r="201" s="14" customFormat="1">
      <c r="A201" s="14"/>
      <c r="B201" s="194"/>
      <c r="C201" s="14"/>
      <c r="D201" s="177" t="s">
        <v>216</v>
      </c>
      <c r="E201" s="195" t="s">
        <v>3</v>
      </c>
      <c r="F201" s="196" t="s">
        <v>349</v>
      </c>
      <c r="G201" s="14"/>
      <c r="H201" s="197">
        <v>1.2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216</v>
      </c>
      <c r="AU201" s="195" t="s">
        <v>80</v>
      </c>
      <c r="AV201" s="14" t="s">
        <v>80</v>
      </c>
      <c r="AW201" s="14" t="s">
        <v>32</v>
      </c>
      <c r="AX201" s="14" t="s">
        <v>78</v>
      </c>
      <c r="AY201" s="195" t="s">
        <v>121</v>
      </c>
    </row>
    <row r="202" s="2" customFormat="1" ht="16.5" customHeight="1">
      <c r="A202" s="37"/>
      <c r="B202" s="163"/>
      <c r="C202" s="202" t="s">
        <v>401</v>
      </c>
      <c r="D202" s="202" t="s">
        <v>323</v>
      </c>
      <c r="E202" s="203" t="s">
        <v>351</v>
      </c>
      <c r="F202" s="204" t="s">
        <v>352</v>
      </c>
      <c r="G202" s="205" t="s">
        <v>353</v>
      </c>
      <c r="H202" s="206">
        <v>1.0269999999999999</v>
      </c>
      <c r="I202" s="207"/>
      <c r="J202" s="208">
        <f>ROUND(I202*H202,2)</f>
        <v>0</v>
      </c>
      <c r="K202" s="204" t="s">
        <v>193</v>
      </c>
      <c r="L202" s="209"/>
      <c r="M202" s="210" t="s">
        <v>3</v>
      </c>
      <c r="N202" s="211" t="s">
        <v>41</v>
      </c>
      <c r="O202" s="71"/>
      <c r="P202" s="173">
        <f>O202*H202</f>
        <v>0</v>
      </c>
      <c r="Q202" s="173">
        <v>0.04743</v>
      </c>
      <c r="R202" s="173">
        <f>Q202*H202</f>
        <v>0.048710609999999994</v>
      </c>
      <c r="S202" s="173">
        <v>0</v>
      </c>
      <c r="T202" s="17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5" t="s">
        <v>164</v>
      </c>
      <c r="AT202" s="175" t="s">
        <v>323</v>
      </c>
      <c r="AU202" s="175" t="s">
        <v>80</v>
      </c>
      <c r="AY202" s="18" t="s">
        <v>121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8" t="s">
        <v>78</v>
      </c>
      <c r="BK202" s="176">
        <f>ROUND(I202*H202,2)</f>
        <v>0</v>
      </c>
      <c r="BL202" s="18" t="s">
        <v>146</v>
      </c>
      <c r="BM202" s="175" t="s">
        <v>618</v>
      </c>
    </row>
    <row r="203" s="2" customFormat="1">
      <c r="A203" s="37"/>
      <c r="B203" s="38"/>
      <c r="C203" s="37"/>
      <c r="D203" s="177" t="s">
        <v>136</v>
      </c>
      <c r="E203" s="37"/>
      <c r="F203" s="182" t="s">
        <v>355</v>
      </c>
      <c r="G203" s="37"/>
      <c r="H203" s="37"/>
      <c r="I203" s="179"/>
      <c r="J203" s="37"/>
      <c r="K203" s="37"/>
      <c r="L203" s="38"/>
      <c r="M203" s="180"/>
      <c r="N203" s="181"/>
      <c r="O203" s="71"/>
      <c r="P203" s="71"/>
      <c r="Q203" s="71"/>
      <c r="R203" s="71"/>
      <c r="S203" s="71"/>
      <c r="T203" s="7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136</v>
      </c>
      <c r="AU203" s="18" t="s">
        <v>80</v>
      </c>
    </row>
    <row r="204" s="14" customFormat="1">
      <c r="A204" s="14"/>
      <c r="B204" s="194"/>
      <c r="C204" s="14"/>
      <c r="D204" s="177" t="s">
        <v>216</v>
      </c>
      <c r="E204" s="195" t="s">
        <v>3</v>
      </c>
      <c r="F204" s="196" t="s">
        <v>356</v>
      </c>
      <c r="G204" s="14"/>
      <c r="H204" s="197">
        <v>1.0269999999999999</v>
      </c>
      <c r="I204" s="198"/>
      <c r="J204" s="14"/>
      <c r="K204" s="14"/>
      <c r="L204" s="194"/>
      <c r="M204" s="199"/>
      <c r="N204" s="200"/>
      <c r="O204" s="200"/>
      <c r="P204" s="200"/>
      <c r="Q204" s="200"/>
      <c r="R204" s="200"/>
      <c r="S204" s="200"/>
      <c r="T204" s="20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5" t="s">
        <v>216</v>
      </c>
      <c r="AU204" s="195" t="s">
        <v>80</v>
      </c>
      <c r="AV204" s="14" t="s">
        <v>80</v>
      </c>
      <c r="AW204" s="14" t="s">
        <v>32</v>
      </c>
      <c r="AX204" s="14" t="s">
        <v>78</v>
      </c>
      <c r="AY204" s="195" t="s">
        <v>121</v>
      </c>
    </row>
    <row r="205" s="12" customFormat="1" ht="22.8" customHeight="1">
      <c r="A205" s="12"/>
      <c r="B205" s="150"/>
      <c r="C205" s="12"/>
      <c r="D205" s="151" t="s">
        <v>69</v>
      </c>
      <c r="E205" s="161" t="s">
        <v>120</v>
      </c>
      <c r="F205" s="161" t="s">
        <v>365</v>
      </c>
      <c r="G205" s="12"/>
      <c r="H205" s="12"/>
      <c r="I205" s="153"/>
      <c r="J205" s="162">
        <f>BK205</f>
        <v>0</v>
      </c>
      <c r="K205" s="12"/>
      <c r="L205" s="150"/>
      <c r="M205" s="155"/>
      <c r="N205" s="156"/>
      <c r="O205" s="156"/>
      <c r="P205" s="157">
        <f>SUM(P206:P248)</f>
        <v>0</v>
      </c>
      <c r="Q205" s="156"/>
      <c r="R205" s="157">
        <f>SUM(R206:R248)</f>
        <v>1196.7124723200002</v>
      </c>
      <c r="S205" s="156"/>
      <c r="T205" s="158">
        <f>SUM(T206:T248)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1" t="s">
        <v>78</v>
      </c>
      <c r="AT205" s="159" t="s">
        <v>69</v>
      </c>
      <c r="AU205" s="159" t="s">
        <v>78</v>
      </c>
      <c r="AY205" s="151" t="s">
        <v>121</v>
      </c>
      <c r="BK205" s="160">
        <f>SUM(BK206:BK248)</f>
        <v>0</v>
      </c>
    </row>
    <row r="206" s="2" customFormat="1" ht="21.75" customHeight="1">
      <c r="A206" s="37"/>
      <c r="B206" s="163"/>
      <c r="C206" s="164" t="s">
        <v>408</v>
      </c>
      <c r="D206" s="164" t="s">
        <v>124</v>
      </c>
      <c r="E206" s="165" t="s">
        <v>367</v>
      </c>
      <c r="F206" s="166" t="s">
        <v>368</v>
      </c>
      <c r="G206" s="167" t="s">
        <v>192</v>
      </c>
      <c r="H206" s="168">
        <v>1640.5519999999999</v>
      </c>
      <c r="I206" s="169"/>
      <c r="J206" s="170">
        <f>ROUND(I206*H206,2)</f>
        <v>0</v>
      </c>
      <c r="K206" s="166" t="s">
        <v>193</v>
      </c>
      <c r="L206" s="38"/>
      <c r="M206" s="171" t="s">
        <v>3</v>
      </c>
      <c r="N206" s="172" t="s">
        <v>41</v>
      </c>
      <c r="O206" s="71"/>
      <c r="P206" s="173">
        <f>O206*H206</f>
        <v>0</v>
      </c>
      <c r="Q206" s="173">
        <v>0</v>
      </c>
      <c r="R206" s="173">
        <f>Q206*H206</f>
        <v>0</v>
      </c>
      <c r="S206" s="173">
        <v>0</v>
      </c>
      <c r="T206" s="17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5" t="s">
        <v>146</v>
      </c>
      <c r="AT206" s="175" t="s">
        <v>124</v>
      </c>
      <c r="AU206" s="175" t="s">
        <v>80</v>
      </c>
      <c r="AY206" s="18" t="s">
        <v>121</v>
      </c>
      <c r="BE206" s="176">
        <f>IF(N206="základní",J206,0)</f>
        <v>0</v>
      </c>
      <c r="BF206" s="176">
        <f>IF(N206="snížená",J206,0)</f>
        <v>0</v>
      </c>
      <c r="BG206" s="176">
        <f>IF(N206="zákl. přenesená",J206,0)</f>
        <v>0</v>
      </c>
      <c r="BH206" s="176">
        <f>IF(N206="sníž. přenesená",J206,0)</f>
        <v>0</v>
      </c>
      <c r="BI206" s="176">
        <f>IF(N206="nulová",J206,0)</f>
        <v>0</v>
      </c>
      <c r="BJ206" s="18" t="s">
        <v>78</v>
      </c>
      <c r="BK206" s="176">
        <f>ROUND(I206*H206,2)</f>
        <v>0</v>
      </c>
      <c r="BL206" s="18" t="s">
        <v>146</v>
      </c>
      <c r="BM206" s="175" t="s">
        <v>619</v>
      </c>
    </row>
    <row r="207" s="2" customFormat="1">
      <c r="A207" s="37"/>
      <c r="B207" s="38"/>
      <c r="C207" s="37"/>
      <c r="D207" s="177" t="s">
        <v>136</v>
      </c>
      <c r="E207" s="37"/>
      <c r="F207" s="182" t="s">
        <v>370</v>
      </c>
      <c r="G207" s="37"/>
      <c r="H207" s="37"/>
      <c r="I207" s="179"/>
      <c r="J207" s="37"/>
      <c r="K207" s="37"/>
      <c r="L207" s="38"/>
      <c r="M207" s="180"/>
      <c r="N207" s="181"/>
      <c r="O207" s="71"/>
      <c r="P207" s="71"/>
      <c r="Q207" s="71"/>
      <c r="R207" s="71"/>
      <c r="S207" s="71"/>
      <c r="T207" s="7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136</v>
      </c>
      <c r="AU207" s="18" t="s">
        <v>80</v>
      </c>
    </row>
    <row r="208" s="13" customFormat="1">
      <c r="A208" s="13"/>
      <c r="B208" s="187"/>
      <c r="C208" s="13"/>
      <c r="D208" s="177" t="s">
        <v>216</v>
      </c>
      <c r="E208" s="188" t="s">
        <v>3</v>
      </c>
      <c r="F208" s="189" t="s">
        <v>371</v>
      </c>
      <c r="G208" s="13"/>
      <c r="H208" s="188" t="s">
        <v>3</v>
      </c>
      <c r="I208" s="190"/>
      <c r="J208" s="13"/>
      <c r="K208" s="13"/>
      <c r="L208" s="187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216</v>
      </c>
      <c r="AU208" s="188" t="s">
        <v>80</v>
      </c>
      <c r="AV208" s="13" t="s">
        <v>78</v>
      </c>
      <c r="AW208" s="13" t="s">
        <v>32</v>
      </c>
      <c r="AX208" s="13" t="s">
        <v>70</v>
      </c>
      <c r="AY208" s="188" t="s">
        <v>121</v>
      </c>
    </row>
    <row r="209" s="14" customFormat="1">
      <c r="A209" s="14"/>
      <c r="B209" s="194"/>
      <c r="C209" s="14"/>
      <c r="D209" s="177" t="s">
        <v>216</v>
      </c>
      <c r="E209" s="195" t="s">
        <v>3</v>
      </c>
      <c r="F209" s="196" t="s">
        <v>607</v>
      </c>
      <c r="G209" s="14"/>
      <c r="H209" s="197">
        <v>1640.5519999999999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216</v>
      </c>
      <c r="AU209" s="195" t="s">
        <v>80</v>
      </c>
      <c r="AV209" s="14" t="s">
        <v>80</v>
      </c>
      <c r="AW209" s="14" t="s">
        <v>32</v>
      </c>
      <c r="AX209" s="14" t="s">
        <v>78</v>
      </c>
      <c r="AY209" s="195" t="s">
        <v>121</v>
      </c>
    </row>
    <row r="210" s="2" customFormat="1" ht="16.5" customHeight="1">
      <c r="A210" s="37"/>
      <c r="B210" s="163"/>
      <c r="C210" s="202" t="s">
        <v>414</v>
      </c>
      <c r="D210" s="202" t="s">
        <v>323</v>
      </c>
      <c r="E210" s="203" t="s">
        <v>373</v>
      </c>
      <c r="F210" s="204" t="s">
        <v>374</v>
      </c>
      <c r="G210" s="205" t="s">
        <v>291</v>
      </c>
      <c r="H210" s="206">
        <v>39.536999999999999</v>
      </c>
      <c r="I210" s="207"/>
      <c r="J210" s="208">
        <f>ROUND(I210*H210,2)</f>
        <v>0</v>
      </c>
      <c r="K210" s="204" t="s">
        <v>193</v>
      </c>
      <c r="L210" s="209"/>
      <c r="M210" s="210" t="s">
        <v>3</v>
      </c>
      <c r="N210" s="211" t="s">
        <v>41</v>
      </c>
      <c r="O210" s="71"/>
      <c r="P210" s="173">
        <f>O210*H210</f>
        <v>0</v>
      </c>
      <c r="Q210" s="173">
        <v>1</v>
      </c>
      <c r="R210" s="173">
        <f>Q210*H210</f>
        <v>39.536999999999999</v>
      </c>
      <c r="S210" s="173">
        <v>0</v>
      </c>
      <c r="T210" s="17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5" t="s">
        <v>164</v>
      </c>
      <c r="AT210" s="175" t="s">
        <v>323</v>
      </c>
      <c r="AU210" s="175" t="s">
        <v>80</v>
      </c>
      <c r="AY210" s="18" t="s">
        <v>121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8" t="s">
        <v>78</v>
      </c>
      <c r="BK210" s="176">
        <f>ROUND(I210*H210,2)</f>
        <v>0</v>
      </c>
      <c r="BL210" s="18" t="s">
        <v>146</v>
      </c>
      <c r="BM210" s="175" t="s">
        <v>620</v>
      </c>
    </row>
    <row r="211" s="2" customFormat="1">
      <c r="A211" s="37"/>
      <c r="B211" s="38"/>
      <c r="C211" s="37"/>
      <c r="D211" s="177" t="s">
        <v>136</v>
      </c>
      <c r="E211" s="37"/>
      <c r="F211" s="182" t="s">
        <v>376</v>
      </c>
      <c r="G211" s="37"/>
      <c r="H211" s="37"/>
      <c r="I211" s="179"/>
      <c r="J211" s="37"/>
      <c r="K211" s="37"/>
      <c r="L211" s="38"/>
      <c r="M211" s="180"/>
      <c r="N211" s="181"/>
      <c r="O211" s="71"/>
      <c r="P211" s="71"/>
      <c r="Q211" s="71"/>
      <c r="R211" s="71"/>
      <c r="S211" s="71"/>
      <c r="T211" s="7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136</v>
      </c>
      <c r="AU211" s="18" t="s">
        <v>80</v>
      </c>
    </row>
    <row r="212" s="13" customFormat="1">
      <c r="A212" s="13"/>
      <c r="B212" s="187"/>
      <c r="C212" s="13"/>
      <c r="D212" s="177" t="s">
        <v>216</v>
      </c>
      <c r="E212" s="188" t="s">
        <v>3</v>
      </c>
      <c r="F212" s="189" t="s">
        <v>377</v>
      </c>
      <c r="G212" s="13"/>
      <c r="H212" s="188" t="s">
        <v>3</v>
      </c>
      <c r="I212" s="190"/>
      <c r="J212" s="13"/>
      <c r="K212" s="13"/>
      <c r="L212" s="187"/>
      <c r="M212" s="191"/>
      <c r="N212" s="192"/>
      <c r="O212" s="192"/>
      <c r="P212" s="192"/>
      <c r="Q212" s="192"/>
      <c r="R212" s="192"/>
      <c r="S212" s="192"/>
      <c r="T212" s="19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8" t="s">
        <v>216</v>
      </c>
      <c r="AU212" s="188" t="s">
        <v>80</v>
      </c>
      <c r="AV212" s="13" t="s">
        <v>78</v>
      </c>
      <c r="AW212" s="13" t="s">
        <v>32</v>
      </c>
      <c r="AX212" s="13" t="s">
        <v>70</v>
      </c>
      <c r="AY212" s="188" t="s">
        <v>121</v>
      </c>
    </row>
    <row r="213" s="14" customFormat="1">
      <c r="A213" s="14"/>
      <c r="B213" s="194"/>
      <c r="C213" s="14"/>
      <c r="D213" s="177" t="s">
        <v>216</v>
      </c>
      <c r="E213" s="195" t="s">
        <v>3</v>
      </c>
      <c r="F213" s="196" t="s">
        <v>621</v>
      </c>
      <c r="G213" s="14"/>
      <c r="H213" s="197">
        <v>39.536999999999999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216</v>
      </c>
      <c r="AU213" s="195" t="s">
        <v>80</v>
      </c>
      <c r="AV213" s="14" t="s">
        <v>80</v>
      </c>
      <c r="AW213" s="14" t="s">
        <v>32</v>
      </c>
      <c r="AX213" s="14" t="s">
        <v>78</v>
      </c>
      <c r="AY213" s="195" t="s">
        <v>121</v>
      </c>
    </row>
    <row r="214" s="2" customFormat="1" ht="16.5" customHeight="1">
      <c r="A214" s="37"/>
      <c r="B214" s="163"/>
      <c r="C214" s="164" t="s">
        <v>421</v>
      </c>
      <c r="D214" s="164" t="s">
        <v>124</v>
      </c>
      <c r="E214" s="165" t="s">
        <v>380</v>
      </c>
      <c r="F214" s="166" t="s">
        <v>381</v>
      </c>
      <c r="G214" s="167" t="s">
        <v>192</v>
      </c>
      <c r="H214" s="168">
        <v>820.27599999999995</v>
      </c>
      <c r="I214" s="169"/>
      <c r="J214" s="170">
        <f>ROUND(I214*H214,2)</f>
        <v>0</v>
      </c>
      <c r="K214" s="166" t="s">
        <v>193</v>
      </c>
      <c r="L214" s="38"/>
      <c r="M214" s="171" t="s">
        <v>3</v>
      </c>
      <c r="N214" s="172" t="s">
        <v>41</v>
      </c>
      <c r="O214" s="71"/>
      <c r="P214" s="173">
        <f>O214*H214</f>
        <v>0</v>
      </c>
      <c r="Q214" s="173">
        <v>0.1012</v>
      </c>
      <c r="R214" s="173">
        <f>Q214*H214</f>
        <v>83.011931199999992</v>
      </c>
      <c r="S214" s="173">
        <v>0</v>
      </c>
      <c r="T214" s="17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75" t="s">
        <v>146</v>
      </c>
      <c r="AT214" s="175" t="s">
        <v>124</v>
      </c>
      <c r="AU214" s="175" t="s">
        <v>80</v>
      </c>
      <c r="AY214" s="18" t="s">
        <v>121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8" t="s">
        <v>78</v>
      </c>
      <c r="BK214" s="176">
        <f>ROUND(I214*H214,2)</f>
        <v>0</v>
      </c>
      <c r="BL214" s="18" t="s">
        <v>146</v>
      </c>
      <c r="BM214" s="175" t="s">
        <v>622</v>
      </c>
    </row>
    <row r="215" s="2" customFormat="1">
      <c r="A215" s="37"/>
      <c r="B215" s="38"/>
      <c r="C215" s="37"/>
      <c r="D215" s="177" t="s">
        <v>136</v>
      </c>
      <c r="E215" s="37"/>
      <c r="F215" s="182" t="s">
        <v>383</v>
      </c>
      <c r="G215" s="37"/>
      <c r="H215" s="37"/>
      <c r="I215" s="179"/>
      <c r="J215" s="37"/>
      <c r="K215" s="37"/>
      <c r="L215" s="38"/>
      <c r="M215" s="180"/>
      <c r="N215" s="181"/>
      <c r="O215" s="71"/>
      <c r="P215" s="71"/>
      <c r="Q215" s="71"/>
      <c r="R215" s="71"/>
      <c r="S215" s="71"/>
      <c r="T215" s="7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136</v>
      </c>
      <c r="AU215" s="18" t="s">
        <v>80</v>
      </c>
    </row>
    <row r="216" s="2" customFormat="1">
      <c r="A216" s="37"/>
      <c r="B216" s="38"/>
      <c r="C216" s="37"/>
      <c r="D216" s="177" t="s">
        <v>131</v>
      </c>
      <c r="E216" s="37"/>
      <c r="F216" s="178" t="s">
        <v>384</v>
      </c>
      <c r="G216" s="37"/>
      <c r="H216" s="37"/>
      <c r="I216" s="179"/>
      <c r="J216" s="37"/>
      <c r="K216" s="37"/>
      <c r="L216" s="38"/>
      <c r="M216" s="180"/>
      <c r="N216" s="181"/>
      <c r="O216" s="71"/>
      <c r="P216" s="71"/>
      <c r="Q216" s="71"/>
      <c r="R216" s="71"/>
      <c r="S216" s="71"/>
      <c r="T216" s="7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131</v>
      </c>
      <c r="AU216" s="18" t="s">
        <v>80</v>
      </c>
    </row>
    <row r="217" s="14" customFormat="1">
      <c r="A217" s="14"/>
      <c r="B217" s="194"/>
      <c r="C217" s="14"/>
      <c r="D217" s="177" t="s">
        <v>216</v>
      </c>
      <c r="E217" s="195" t="s">
        <v>3</v>
      </c>
      <c r="F217" s="196" t="s">
        <v>623</v>
      </c>
      <c r="G217" s="14"/>
      <c r="H217" s="197">
        <v>820.27599999999995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216</v>
      </c>
      <c r="AU217" s="195" t="s">
        <v>80</v>
      </c>
      <c r="AV217" s="14" t="s">
        <v>80</v>
      </c>
      <c r="AW217" s="14" t="s">
        <v>32</v>
      </c>
      <c r="AX217" s="14" t="s">
        <v>78</v>
      </c>
      <c r="AY217" s="195" t="s">
        <v>121</v>
      </c>
    </row>
    <row r="218" s="2" customFormat="1" ht="16.5" customHeight="1">
      <c r="A218" s="37"/>
      <c r="B218" s="163"/>
      <c r="C218" s="164" t="s">
        <v>428</v>
      </c>
      <c r="D218" s="164" t="s">
        <v>124</v>
      </c>
      <c r="E218" s="165" t="s">
        <v>387</v>
      </c>
      <c r="F218" s="166" t="s">
        <v>388</v>
      </c>
      <c r="G218" s="167" t="s">
        <v>192</v>
      </c>
      <c r="H218" s="168">
        <v>1523.6279999999999</v>
      </c>
      <c r="I218" s="169"/>
      <c r="J218" s="170">
        <f>ROUND(I218*H218,2)</f>
        <v>0</v>
      </c>
      <c r="K218" s="166" t="s">
        <v>3</v>
      </c>
      <c r="L218" s="38"/>
      <c r="M218" s="171" t="s">
        <v>3</v>
      </c>
      <c r="N218" s="172" t="s">
        <v>41</v>
      </c>
      <c r="O218" s="71"/>
      <c r="P218" s="173">
        <f>O218*H218</f>
        <v>0</v>
      </c>
      <c r="Q218" s="173">
        <v>0.27994000000000002</v>
      </c>
      <c r="R218" s="173">
        <f>Q218*H218</f>
        <v>426.52442232000004</v>
      </c>
      <c r="S218" s="173">
        <v>0</v>
      </c>
      <c r="T218" s="17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5" t="s">
        <v>146</v>
      </c>
      <c r="AT218" s="175" t="s">
        <v>124</v>
      </c>
      <c r="AU218" s="175" t="s">
        <v>80</v>
      </c>
      <c r="AY218" s="18" t="s">
        <v>121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8" t="s">
        <v>78</v>
      </c>
      <c r="BK218" s="176">
        <f>ROUND(I218*H218,2)</f>
        <v>0</v>
      </c>
      <c r="BL218" s="18" t="s">
        <v>146</v>
      </c>
      <c r="BM218" s="175" t="s">
        <v>624</v>
      </c>
    </row>
    <row r="219" s="2" customFormat="1">
      <c r="A219" s="37"/>
      <c r="B219" s="38"/>
      <c r="C219" s="37"/>
      <c r="D219" s="177" t="s">
        <v>136</v>
      </c>
      <c r="E219" s="37"/>
      <c r="F219" s="182" t="s">
        <v>390</v>
      </c>
      <c r="G219" s="37"/>
      <c r="H219" s="37"/>
      <c r="I219" s="179"/>
      <c r="J219" s="37"/>
      <c r="K219" s="37"/>
      <c r="L219" s="38"/>
      <c r="M219" s="180"/>
      <c r="N219" s="181"/>
      <c r="O219" s="71"/>
      <c r="P219" s="71"/>
      <c r="Q219" s="71"/>
      <c r="R219" s="71"/>
      <c r="S219" s="71"/>
      <c r="T219" s="7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136</v>
      </c>
      <c r="AU219" s="18" t="s">
        <v>80</v>
      </c>
    </row>
    <row r="220" s="13" customFormat="1">
      <c r="A220" s="13"/>
      <c r="B220" s="187"/>
      <c r="C220" s="13"/>
      <c r="D220" s="177" t="s">
        <v>216</v>
      </c>
      <c r="E220" s="188" t="s">
        <v>3</v>
      </c>
      <c r="F220" s="189" t="s">
        <v>391</v>
      </c>
      <c r="G220" s="13"/>
      <c r="H220" s="188" t="s">
        <v>3</v>
      </c>
      <c r="I220" s="190"/>
      <c r="J220" s="13"/>
      <c r="K220" s="13"/>
      <c r="L220" s="187"/>
      <c r="M220" s="191"/>
      <c r="N220" s="192"/>
      <c r="O220" s="192"/>
      <c r="P220" s="192"/>
      <c r="Q220" s="192"/>
      <c r="R220" s="192"/>
      <c r="S220" s="192"/>
      <c r="T220" s="19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8" t="s">
        <v>216</v>
      </c>
      <c r="AU220" s="188" t="s">
        <v>80</v>
      </c>
      <c r="AV220" s="13" t="s">
        <v>78</v>
      </c>
      <c r="AW220" s="13" t="s">
        <v>32</v>
      </c>
      <c r="AX220" s="13" t="s">
        <v>70</v>
      </c>
      <c r="AY220" s="188" t="s">
        <v>121</v>
      </c>
    </row>
    <row r="221" s="14" customFormat="1">
      <c r="A221" s="14"/>
      <c r="B221" s="194"/>
      <c r="C221" s="14"/>
      <c r="D221" s="177" t="s">
        <v>216</v>
      </c>
      <c r="E221" s="195" t="s">
        <v>3</v>
      </c>
      <c r="F221" s="196" t="s">
        <v>625</v>
      </c>
      <c r="G221" s="14"/>
      <c r="H221" s="197">
        <v>1523.6279999999999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216</v>
      </c>
      <c r="AU221" s="195" t="s">
        <v>80</v>
      </c>
      <c r="AV221" s="14" t="s">
        <v>80</v>
      </c>
      <c r="AW221" s="14" t="s">
        <v>32</v>
      </c>
      <c r="AX221" s="14" t="s">
        <v>78</v>
      </c>
      <c r="AY221" s="195" t="s">
        <v>121</v>
      </c>
    </row>
    <row r="222" s="2" customFormat="1" ht="16.5" customHeight="1">
      <c r="A222" s="37"/>
      <c r="B222" s="163"/>
      <c r="C222" s="164" t="s">
        <v>435</v>
      </c>
      <c r="D222" s="164" t="s">
        <v>124</v>
      </c>
      <c r="E222" s="165" t="s">
        <v>394</v>
      </c>
      <c r="F222" s="166" t="s">
        <v>395</v>
      </c>
      <c r="G222" s="167" t="s">
        <v>192</v>
      </c>
      <c r="H222" s="168">
        <v>1640.5519999999999</v>
      </c>
      <c r="I222" s="169"/>
      <c r="J222" s="170">
        <f>ROUND(I222*H222,2)</f>
        <v>0</v>
      </c>
      <c r="K222" s="166" t="s">
        <v>193</v>
      </c>
      <c r="L222" s="38"/>
      <c r="M222" s="171" t="s">
        <v>3</v>
      </c>
      <c r="N222" s="172" t="s">
        <v>41</v>
      </c>
      <c r="O222" s="71"/>
      <c r="P222" s="173">
        <f>O222*H222</f>
        <v>0</v>
      </c>
      <c r="Q222" s="173">
        <v>0.378</v>
      </c>
      <c r="R222" s="173">
        <f>Q222*H222</f>
        <v>620.12865599999998</v>
      </c>
      <c r="S222" s="173">
        <v>0</v>
      </c>
      <c r="T222" s="17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5" t="s">
        <v>146</v>
      </c>
      <c r="AT222" s="175" t="s">
        <v>124</v>
      </c>
      <c r="AU222" s="175" t="s">
        <v>80</v>
      </c>
      <c r="AY222" s="18" t="s">
        <v>121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8" t="s">
        <v>78</v>
      </c>
      <c r="BK222" s="176">
        <f>ROUND(I222*H222,2)</f>
        <v>0</v>
      </c>
      <c r="BL222" s="18" t="s">
        <v>146</v>
      </c>
      <c r="BM222" s="175" t="s">
        <v>626</v>
      </c>
    </row>
    <row r="223" s="2" customFormat="1">
      <c r="A223" s="37"/>
      <c r="B223" s="38"/>
      <c r="C223" s="37"/>
      <c r="D223" s="177" t="s">
        <v>136</v>
      </c>
      <c r="E223" s="37"/>
      <c r="F223" s="182" t="s">
        <v>397</v>
      </c>
      <c r="G223" s="37"/>
      <c r="H223" s="37"/>
      <c r="I223" s="179"/>
      <c r="J223" s="37"/>
      <c r="K223" s="37"/>
      <c r="L223" s="38"/>
      <c r="M223" s="180"/>
      <c r="N223" s="181"/>
      <c r="O223" s="71"/>
      <c r="P223" s="71"/>
      <c r="Q223" s="71"/>
      <c r="R223" s="71"/>
      <c r="S223" s="71"/>
      <c r="T223" s="72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136</v>
      </c>
      <c r="AU223" s="18" t="s">
        <v>80</v>
      </c>
    </row>
    <row r="224" s="2" customFormat="1">
      <c r="A224" s="37"/>
      <c r="B224" s="38"/>
      <c r="C224" s="37"/>
      <c r="D224" s="177" t="s">
        <v>131</v>
      </c>
      <c r="E224" s="37"/>
      <c r="F224" s="178" t="s">
        <v>398</v>
      </c>
      <c r="G224" s="37"/>
      <c r="H224" s="37"/>
      <c r="I224" s="179"/>
      <c r="J224" s="37"/>
      <c r="K224" s="37"/>
      <c r="L224" s="38"/>
      <c r="M224" s="180"/>
      <c r="N224" s="181"/>
      <c r="O224" s="71"/>
      <c r="P224" s="71"/>
      <c r="Q224" s="71"/>
      <c r="R224" s="71"/>
      <c r="S224" s="71"/>
      <c r="T224" s="7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131</v>
      </c>
      <c r="AU224" s="18" t="s">
        <v>80</v>
      </c>
    </row>
    <row r="225" s="13" customFormat="1">
      <c r="A225" s="13"/>
      <c r="B225" s="187"/>
      <c r="C225" s="13"/>
      <c r="D225" s="177" t="s">
        <v>216</v>
      </c>
      <c r="E225" s="188" t="s">
        <v>3</v>
      </c>
      <c r="F225" s="189" t="s">
        <v>399</v>
      </c>
      <c r="G225" s="13"/>
      <c r="H225" s="188" t="s">
        <v>3</v>
      </c>
      <c r="I225" s="190"/>
      <c r="J225" s="13"/>
      <c r="K225" s="13"/>
      <c r="L225" s="187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216</v>
      </c>
      <c r="AU225" s="188" t="s">
        <v>80</v>
      </c>
      <c r="AV225" s="13" t="s">
        <v>78</v>
      </c>
      <c r="AW225" s="13" t="s">
        <v>32</v>
      </c>
      <c r="AX225" s="13" t="s">
        <v>70</v>
      </c>
      <c r="AY225" s="188" t="s">
        <v>121</v>
      </c>
    </row>
    <row r="226" s="14" customFormat="1">
      <c r="A226" s="14"/>
      <c r="B226" s="194"/>
      <c r="C226" s="14"/>
      <c r="D226" s="177" t="s">
        <v>216</v>
      </c>
      <c r="E226" s="195" t="s">
        <v>3</v>
      </c>
      <c r="F226" s="196" t="s">
        <v>627</v>
      </c>
      <c r="G226" s="14"/>
      <c r="H226" s="197">
        <v>1640.5519999999999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216</v>
      </c>
      <c r="AU226" s="195" t="s">
        <v>80</v>
      </c>
      <c r="AV226" s="14" t="s">
        <v>80</v>
      </c>
      <c r="AW226" s="14" t="s">
        <v>32</v>
      </c>
      <c r="AX226" s="14" t="s">
        <v>78</v>
      </c>
      <c r="AY226" s="195" t="s">
        <v>121</v>
      </c>
    </row>
    <row r="227" s="2" customFormat="1" ht="16.5" customHeight="1">
      <c r="A227" s="37"/>
      <c r="B227" s="163"/>
      <c r="C227" s="164" t="s">
        <v>441</v>
      </c>
      <c r="D227" s="164" t="s">
        <v>124</v>
      </c>
      <c r="E227" s="165" t="s">
        <v>402</v>
      </c>
      <c r="F227" s="166" t="s">
        <v>403</v>
      </c>
      <c r="G227" s="167" t="s">
        <v>192</v>
      </c>
      <c r="H227" s="168">
        <v>1351.31</v>
      </c>
      <c r="I227" s="169"/>
      <c r="J227" s="170">
        <f>ROUND(I227*H227,2)</f>
        <v>0</v>
      </c>
      <c r="K227" s="166" t="s">
        <v>193</v>
      </c>
      <c r="L227" s="38"/>
      <c r="M227" s="171" t="s">
        <v>3</v>
      </c>
      <c r="N227" s="172" t="s">
        <v>41</v>
      </c>
      <c r="O227" s="71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5" t="s">
        <v>146</v>
      </c>
      <c r="AT227" s="175" t="s">
        <v>124</v>
      </c>
      <c r="AU227" s="175" t="s">
        <v>80</v>
      </c>
      <c r="AY227" s="18" t="s">
        <v>121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8" t="s">
        <v>78</v>
      </c>
      <c r="BK227" s="176">
        <f>ROUND(I227*H227,2)</f>
        <v>0</v>
      </c>
      <c r="BL227" s="18" t="s">
        <v>146</v>
      </c>
      <c r="BM227" s="175" t="s">
        <v>628</v>
      </c>
    </row>
    <row r="228" s="2" customFormat="1">
      <c r="A228" s="37"/>
      <c r="B228" s="38"/>
      <c r="C228" s="37"/>
      <c r="D228" s="177" t="s">
        <v>136</v>
      </c>
      <c r="E228" s="37"/>
      <c r="F228" s="182" t="s">
        <v>405</v>
      </c>
      <c r="G228" s="37"/>
      <c r="H228" s="37"/>
      <c r="I228" s="179"/>
      <c r="J228" s="37"/>
      <c r="K228" s="37"/>
      <c r="L228" s="38"/>
      <c r="M228" s="180"/>
      <c r="N228" s="181"/>
      <c r="O228" s="71"/>
      <c r="P228" s="71"/>
      <c r="Q228" s="71"/>
      <c r="R228" s="71"/>
      <c r="S228" s="71"/>
      <c r="T228" s="7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136</v>
      </c>
      <c r="AU228" s="18" t="s">
        <v>80</v>
      </c>
    </row>
    <row r="229" s="13" customFormat="1">
      <c r="A229" s="13"/>
      <c r="B229" s="187"/>
      <c r="C229" s="13"/>
      <c r="D229" s="177" t="s">
        <v>216</v>
      </c>
      <c r="E229" s="188" t="s">
        <v>3</v>
      </c>
      <c r="F229" s="189" t="s">
        <v>406</v>
      </c>
      <c r="G229" s="13"/>
      <c r="H229" s="188" t="s">
        <v>3</v>
      </c>
      <c r="I229" s="190"/>
      <c r="J229" s="13"/>
      <c r="K229" s="13"/>
      <c r="L229" s="187"/>
      <c r="M229" s="191"/>
      <c r="N229" s="192"/>
      <c r="O229" s="192"/>
      <c r="P229" s="192"/>
      <c r="Q229" s="192"/>
      <c r="R229" s="192"/>
      <c r="S229" s="192"/>
      <c r="T229" s="19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8" t="s">
        <v>216</v>
      </c>
      <c r="AU229" s="188" t="s">
        <v>80</v>
      </c>
      <c r="AV229" s="13" t="s">
        <v>78</v>
      </c>
      <c r="AW229" s="13" t="s">
        <v>32</v>
      </c>
      <c r="AX229" s="13" t="s">
        <v>70</v>
      </c>
      <c r="AY229" s="188" t="s">
        <v>121</v>
      </c>
    </row>
    <row r="230" s="14" customFormat="1">
      <c r="A230" s="14"/>
      <c r="B230" s="194"/>
      <c r="C230" s="14"/>
      <c r="D230" s="177" t="s">
        <v>216</v>
      </c>
      <c r="E230" s="195" t="s">
        <v>3</v>
      </c>
      <c r="F230" s="196" t="s">
        <v>629</v>
      </c>
      <c r="G230" s="14"/>
      <c r="H230" s="197">
        <v>1351.31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216</v>
      </c>
      <c r="AU230" s="195" t="s">
        <v>80</v>
      </c>
      <c r="AV230" s="14" t="s">
        <v>80</v>
      </c>
      <c r="AW230" s="14" t="s">
        <v>32</v>
      </c>
      <c r="AX230" s="14" t="s">
        <v>78</v>
      </c>
      <c r="AY230" s="195" t="s">
        <v>121</v>
      </c>
    </row>
    <row r="231" s="2" customFormat="1" ht="16.5" customHeight="1">
      <c r="A231" s="37"/>
      <c r="B231" s="163"/>
      <c r="C231" s="164" t="s">
        <v>447</v>
      </c>
      <c r="D231" s="164" t="s">
        <v>124</v>
      </c>
      <c r="E231" s="165" t="s">
        <v>409</v>
      </c>
      <c r="F231" s="166" t="s">
        <v>410</v>
      </c>
      <c r="G231" s="167" t="s">
        <v>192</v>
      </c>
      <c r="H231" s="168">
        <v>146.155</v>
      </c>
      <c r="I231" s="169"/>
      <c r="J231" s="170">
        <f>ROUND(I231*H231,2)</f>
        <v>0</v>
      </c>
      <c r="K231" s="166" t="s">
        <v>193</v>
      </c>
      <c r="L231" s="38"/>
      <c r="M231" s="171" t="s">
        <v>3</v>
      </c>
      <c r="N231" s="172" t="s">
        <v>41</v>
      </c>
      <c r="O231" s="71"/>
      <c r="P231" s="173">
        <f>O231*H231</f>
        <v>0</v>
      </c>
      <c r="Q231" s="173">
        <v>0.18776000000000001</v>
      </c>
      <c r="R231" s="173">
        <f>Q231*H231</f>
        <v>27.442062800000002</v>
      </c>
      <c r="S231" s="173">
        <v>0</v>
      </c>
      <c r="T231" s="17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75" t="s">
        <v>146</v>
      </c>
      <c r="AT231" s="175" t="s">
        <v>124</v>
      </c>
      <c r="AU231" s="175" t="s">
        <v>80</v>
      </c>
      <c r="AY231" s="18" t="s">
        <v>121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8" t="s">
        <v>78</v>
      </c>
      <c r="BK231" s="176">
        <f>ROUND(I231*H231,2)</f>
        <v>0</v>
      </c>
      <c r="BL231" s="18" t="s">
        <v>146</v>
      </c>
      <c r="BM231" s="175" t="s">
        <v>630</v>
      </c>
    </row>
    <row r="232" s="2" customFormat="1">
      <c r="A232" s="37"/>
      <c r="B232" s="38"/>
      <c r="C232" s="37"/>
      <c r="D232" s="177" t="s">
        <v>136</v>
      </c>
      <c r="E232" s="37"/>
      <c r="F232" s="182" t="s">
        <v>412</v>
      </c>
      <c r="G232" s="37"/>
      <c r="H232" s="37"/>
      <c r="I232" s="179"/>
      <c r="J232" s="37"/>
      <c r="K232" s="37"/>
      <c r="L232" s="38"/>
      <c r="M232" s="180"/>
      <c r="N232" s="181"/>
      <c r="O232" s="71"/>
      <c r="P232" s="71"/>
      <c r="Q232" s="71"/>
      <c r="R232" s="71"/>
      <c r="S232" s="71"/>
      <c r="T232" s="7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136</v>
      </c>
      <c r="AU232" s="18" t="s">
        <v>80</v>
      </c>
    </row>
    <row r="233" s="14" customFormat="1">
      <c r="A233" s="14"/>
      <c r="B233" s="194"/>
      <c r="C233" s="14"/>
      <c r="D233" s="177" t="s">
        <v>216</v>
      </c>
      <c r="E233" s="195" t="s">
        <v>3</v>
      </c>
      <c r="F233" s="196" t="s">
        <v>631</v>
      </c>
      <c r="G233" s="14"/>
      <c r="H233" s="197">
        <v>146.155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216</v>
      </c>
      <c r="AU233" s="195" t="s">
        <v>80</v>
      </c>
      <c r="AV233" s="14" t="s">
        <v>80</v>
      </c>
      <c r="AW233" s="14" t="s">
        <v>32</v>
      </c>
      <c r="AX233" s="14" t="s">
        <v>78</v>
      </c>
      <c r="AY233" s="195" t="s">
        <v>121</v>
      </c>
    </row>
    <row r="234" s="2" customFormat="1" ht="16.5" customHeight="1">
      <c r="A234" s="37"/>
      <c r="B234" s="163"/>
      <c r="C234" s="164" t="s">
        <v>453</v>
      </c>
      <c r="D234" s="164" t="s">
        <v>124</v>
      </c>
      <c r="E234" s="165" t="s">
        <v>415</v>
      </c>
      <c r="F234" s="166" t="s">
        <v>416</v>
      </c>
      <c r="G234" s="167" t="s">
        <v>192</v>
      </c>
      <c r="H234" s="168">
        <v>1351.31</v>
      </c>
      <c r="I234" s="169"/>
      <c r="J234" s="170">
        <f>ROUND(I234*H234,2)</f>
        <v>0</v>
      </c>
      <c r="K234" s="166" t="s">
        <v>3</v>
      </c>
      <c r="L234" s="38"/>
      <c r="M234" s="171" t="s">
        <v>3</v>
      </c>
      <c r="N234" s="172" t="s">
        <v>41</v>
      </c>
      <c r="O234" s="71"/>
      <c r="P234" s="173">
        <f>O234*H234</f>
        <v>0</v>
      </c>
      <c r="Q234" s="173">
        <v>0</v>
      </c>
      <c r="R234" s="173">
        <f>Q234*H234</f>
        <v>0</v>
      </c>
      <c r="S234" s="173">
        <v>0</v>
      </c>
      <c r="T234" s="17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5" t="s">
        <v>146</v>
      </c>
      <c r="AT234" s="175" t="s">
        <v>124</v>
      </c>
      <c r="AU234" s="175" t="s">
        <v>80</v>
      </c>
      <c r="AY234" s="18" t="s">
        <v>121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8" t="s">
        <v>78</v>
      </c>
      <c r="BK234" s="176">
        <f>ROUND(I234*H234,2)</f>
        <v>0</v>
      </c>
      <c r="BL234" s="18" t="s">
        <v>146</v>
      </c>
      <c r="BM234" s="175" t="s">
        <v>632</v>
      </c>
    </row>
    <row r="235" s="2" customFormat="1">
      <c r="A235" s="37"/>
      <c r="B235" s="38"/>
      <c r="C235" s="37"/>
      <c r="D235" s="177" t="s">
        <v>136</v>
      </c>
      <c r="E235" s="37"/>
      <c r="F235" s="182" t="s">
        <v>418</v>
      </c>
      <c r="G235" s="37"/>
      <c r="H235" s="37"/>
      <c r="I235" s="179"/>
      <c r="J235" s="37"/>
      <c r="K235" s="37"/>
      <c r="L235" s="38"/>
      <c r="M235" s="180"/>
      <c r="N235" s="181"/>
      <c r="O235" s="71"/>
      <c r="P235" s="71"/>
      <c r="Q235" s="71"/>
      <c r="R235" s="71"/>
      <c r="S235" s="71"/>
      <c r="T235" s="7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136</v>
      </c>
      <c r="AU235" s="18" t="s">
        <v>80</v>
      </c>
    </row>
    <row r="236" s="13" customFormat="1">
      <c r="A236" s="13"/>
      <c r="B236" s="187"/>
      <c r="C236" s="13"/>
      <c r="D236" s="177" t="s">
        <v>216</v>
      </c>
      <c r="E236" s="188" t="s">
        <v>3</v>
      </c>
      <c r="F236" s="189" t="s">
        <v>419</v>
      </c>
      <c r="G236" s="13"/>
      <c r="H236" s="188" t="s">
        <v>3</v>
      </c>
      <c r="I236" s="190"/>
      <c r="J236" s="13"/>
      <c r="K236" s="13"/>
      <c r="L236" s="187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216</v>
      </c>
      <c r="AU236" s="188" t="s">
        <v>80</v>
      </c>
      <c r="AV236" s="13" t="s">
        <v>78</v>
      </c>
      <c r="AW236" s="13" t="s">
        <v>32</v>
      </c>
      <c r="AX236" s="13" t="s">
        <v>70</v>
      </c>
      <c r="AY236" s="188" t="s">
        <v>121</v>
      </c>
    </row>
    <row r="237" s="14" customFormat="1">
      <c r="A237" s="14"/>
      <c r="B237" s="194"/>
      <c r="C237" s="14"/>
      <c r="D237" s="177" t="s">
        <v>216</v>
      </c>
      <c r="E237" s="195" t="s">
        <v>3</v>
      </c>
      <c r="F237" s="196" t="s">
        <v>633</v>
      </c>
      <c r="G237" s="14"/>
      <c r="H237" s="197">
        <v>1351.31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216</v>
      </c>
      <c r="AU237" s="195" t="s">
        <v>80</v>
      </c>
      <c r="AV237" s="14" t="s">
        <v>80</v>
      </c>
      <c r="AW237" s="14" t="s">
        <v>32</v>
      </c>
      <c r="AX237" s="14" t="s">
        <v>78</v>
      </c>
      <c r="AY237" s="195" t="s">
        <v>121</v>
      </c>
    </row>
    <row r="238" s="2" customFormat="1" ht="16.5" customHeight="1">
      <c r="A238" s="37"/>
      <c r="B238" s="163"/>
      <c r="C238" s="164" t="s">
        <v>458</v>
      </c>
      <c r="D238" s="164" t="s">
        <v>124</v>
      </c>
      <c r="E238" s="165" t="s">
        <v>422</v>
      </c>
      <c r="F238" s="166" t="s">
        <v>423</v>
      </c>
      <c r="G238" s="167" t="s">
        <v>192</v>
      </c>
      <c r="H238" s="168">
        <v>1289.78</v>
      </c>
      <c r="I238" s="169"/>
      <c r="J238" s="170">
        <f>ROUND(I238*H238,2)</f>
        <v>0</v>
      </c>
      <c r="K238" s="166" t="s">
        <v>3</v>
      </c>
      <c r="L238" s="38"/>
      <c r="M238" s="171" t="s">
        <v>3</v>
      </c>
      <c r="N238" s="172" t="s">
        <v>41</v>
      </c>
      <c r="O238" s="71"/>
      <c r="P238" s="173">
        <f>O238*H238</f>
        <v>0</v>
      </c>
      <c r="Q238" s="173">
        <v>0</v>
      </c>
      <c r="R238" s="173">
        <f>Q238*H238</f>
        <v>0</v>
      </c>
      <c r="S238" s="173">
        <v>0</v>
      </c>
      <c r="T238" s="17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5" t="s">
        <v>146</v>
      </c>
      <c r="AT238" s="175" t="s">
        <v>124</v>
      </c>
      <c r="AU238" s="175" t="s">
        <v>80</v>
      </c>
      <c r="AY238" s="18" t="s">
        <v>121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8" t="s">
        <v>78</v>
      </c>
      <c r="BK238" s="176">
        <f>ROUND(I238*H238,2)</f>
        <v>0</v>
      </c>
      <c r="BL238" s="18" t="s">
        <v>146</v>
      </c>
      <c r="BM238" s="175" t="s">
        <v>634</v>
      </c>
    </row>
    <row r="239" s="2" customFormat="1">
      <c r="A239" s="37"/>
      <c r="B239" s="38"/>
      <c r="C239" s="37"/>
      <c r="D239" s="177" t="s">
        <v>136</v>
      </c>
      <c r="E239" s="37"/>
      <c r="F239" s="182" t="s">
        <v>425</v>
      </c>
      <c r="G239" s="37"/>
      <c r="H239" s="37"/>
      <c r="I239" s="179"/>
      <c r="J239" s="37"/>
      <c r="K239" s="37"/>
      <c r="L239" s="38"/>
      <c r="M239" s="180"/>
      <c r="N239" s="181"/>
      <c r="O239" s="71"/>
      <c r="P239" s="71"/>
      <c r="Q239" s="71"/>
      <c r="R239" s="71"/>
      <c r="S239" s="71"/>
      <c r="T239" s="72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136</v>
      </c>
      <c r="AU239" s="18" t="s">
        <v>80</v>
      </c>
    </row>
    <row r="240" s="13" customFormat="1">
      <c r="A240" s="13"/>
      <c r="B240" s="187"/>
      <c r="C240" s="13"/>
      <c r="D240" s="177" t="s">
        <v>216</v>
      </c>
      <c r="E240" s="188" t="s">
        <v>3</v>
      </c>
      <c r="F240" s="189" t="s">
        <v>426</v>
      </c>
      <c r="G240" s="13"/>
      <c r="H240" s="188" t="s">
        <v>3</v>
      </c>
      <c r="I240" s="190"/>
      <c r="J240" s="13"/>
      <c r="K240" s="13"/>
      <c r="L240" s="187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216</v>
      </c>
      <c r="AU240" s="188" t="s">
        <v>80</v>
      </c>
      <c r="AV240" s="13" t="s">
        <v>78</v>
      </c>
      <c r="AW240" s="13" t="s">
        <v>32</v>
      </c>
      <c r="AX240" s="13" t="s">
        <v>70</v>
      </c>
      <c r="AY240" s="188" t="s">
        <v>121</v>
      </c>
    </row>
    <row r="241" s="14" customFormat="1">
      <c r="A241" s="14"/>
      <c r="B241" s="194"/>
      <c r="C241" s="14"/>
      <c r="D241" s="177" t="s">
        <v>216</v>
      </c>
      <c r="E241" s="195" t="s">
        <v>3</v>
      </c>
      <c r="F241" s="196" t="s">
        <v>635</v>
      </c>
      <c r="G241" s="14"/>
      <c r="H241" s="197">
        <v>1289.78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216</v>
      </c>
      <c r="AU241" s="195" t="s">
        <v>80</v>
      </c>
      <c r="AV241" s="14" t="s">
        <v>80</v>
      </c>
      <c r="AW241" s="14" t="s">
        <v>32</v>
      </c>
      <c r="AX241" s="14" t="s">
        <v>78</v>
      </c>
      <c r="AY241" s="195" t="s">
        <v>121</v>
      </c>
    </row>
    <row r="242" s="2" customFormat="1" ht="21.75" customHeight="1">
      <c r="A242" s="37"/>
      <c r="B242" s="163"/>
      <c r="C242" s="164" t="s">
        <v>463</v>
      </c>
      <c r="D242" s="164" t="s">
        <v>124</v>
      </c>
      <c r="E242" s="165" t="s">
        <v>429</v>
      </c>
      <c r="F242" s="166" t="s">
        <v>430</v>
      </c>
      <c r="G242" s="167" t="s">
        <v>192</v>
      </c>
      <c r="H242" s="168">
        <v>1289.78</v>
      </c>
      <c r="I242" s="169"/>
      <c r="J242" s="170">
        <f>ROUND(I242*H242,2)</f>
        <v>0</v>
      </c>
      <c r="K242" s="166" t="s">
        <v>193</v>
      </c>
      <c r="L242" s="38"/>
      <c r="M242" s="171" t="s">
        <v>3</v>
      </c>
      <c r="N242" s="172" t="s">
        <v>41</v>
      </c>
      <c r="O242" s="71"/>
      <c r="P242" s="173">
        <f>O242*H242</f>
        <v>0</v>
      </c>
      <c r="Q242" s="173">
        <v>0</v>
      </c>
      <c r="R242" s="173">
        <f>Q242*H242</f>
        <v>0</v>
      </c>
      <c r="S242" s="173">
        <v>0</v>
      </c>
      <c r="T242" s="17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5" t="s">
        <v>146</v>
      </c>
      <c r="AT242" s="175" t="s">
        <v>124</v>
      </c>
      <c r="AU242" s="175" t="s">
        <v>80</v>
      </c>
      <c r="AY242" s="18" t="s">
        <v>121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18" t="s">
        <v>78</v>
      </c>
      <c r="BK242" s="176">
        <f>ROUND(I242*H242,2)</f>
        <v>0</v>
      </c>
      <c r="BL242" s="18" t="s">
        <v>146</v>
      </c>
      <c r="BM242" s="175" t="s">
        <v>636</v>
      </c>
    </row>
    <row r="243" s="2" customFormat="1">
      <c r="A243" s="37"/>
      <c r="B243" s="38"/>
      <c r="C243" s="37"/>
      <c r="D243" s="177" t="s">
        <v>136</v>
      </c>
      <c r="E243" s="37"/>
      <c r="F243" s="182" t="s">
        <v>432</v>
      </c>
      <c r="G243" s="37"/>
      <c r="H243" s="37"/>
      <c r="I243" s="179"/>
      <c r="J243" s="37"/>
      <c r="K243" s="37"/>
      <c r="L243" s="38"/>
      <c r="M243" s="180"/>
      <c r="N243" s="181"/>
      <c r="O243" s="71"/>
      <c r="P243" s="71"/>
      <c r="Q243" s="71"/>
      <c r="R243" s="71"/>
      <c r="S243" s="71"/>
      <c r="T243" s="7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136</v>
      </c>
      <c r="AU243" s="18" t="s">
        <v>80</v>
      </c>
    </row>
    <row r="244" s="13" customFormat="1">
      <c r="A244" s="13"/>
      <c r="B244" s="187"/>
      <c r="C244" s="13"/>
      <c r="D244" s="177" t="s">
        <v>216</v>
      </c>
      <c r="E244" s="188" t="s">
        <v>3</v>
      </c>
      <c r="F244" s="189" t="s">
        <v>433</v>
      </c>
      <c r="G244" s="13"/>
      <c r="H244" s="188" t="s">
        <v>3</v>
      </c>
      <c r="I244" s="190"/>
      <c r="J244" s="13"/>
      <c r="K244" s="13"/>
      <c r="L244" s="187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216</v>
      </c>
      <c r="AU244" s="188" t="s">
        <v>80</v>
      </c>
      <c r="AV244" s="13" t="s">
        <v>78</v>
      </c>
      <c r="AW244" s="13" t="s">
        <v>32</v>
      </c>
      <c r="AX244" s="13" t="s">
        <v>70</v>
      </c>
      <c r="AY244" s="188" t="s">
        <v>121</v>
      </c>
    </row>
    <row r="245" s="14" customFormat="1">
      <c r="A245" s="14"/>
      <c r="B245" s="194"/>
      <c r="C245" s="14"/>
      <c r="D245" s="177" t="s">
        <v>216</v>
      </c>
      <c r="E245" s="195" t="s">
        <v>3</v>
      </c>
      <c r="F245" s="196" t="s">
        <v>637</v>
      </c>
      <c r="G245" s="14"/>
      <c r="H245" s="197">
        <v>1289.78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216</v>
      </c>
      <c r="AU245" s="195" t="s">
        <v>80</v>
      </c>
      <c r="AV245" s="14" t="s">
        <v>80</v>
      </c>
      <c r="AW245" s="14" t="s">
        <v>32</v>
      </c>
      <c r="AX245" s="14" t="s">
        <v>78</v>
      </c>
      <c r="AY245" s="195" t="s">
        <v>121</v>
      </c>
    </row>
    <row r="246" s="2" customFormat="1" ht="16.5" customHeight="1">
      <c r="A246" s="37"/>
      <c r="B246" s="163"/>
      <c r="C246" s="164" t="s">
        <v>470</v>
      </c>
      <c r="D246" s="164" t="s">
        <v>124</v>
      </c>
      <c r="E246" s="165" t="s">
        <v>448</v>
      </c>
      <c r="F246" s="166" t="s">
        <v>449</v>
      </c>
      <c r="G246" s="167" t="s">
        <v>307</v>
      </c>
      <c r="H246" s="168">
        <v>19</v>
      </c>
      <c r="I246" s="169"/>
      <c r="J246" s="170">
        <f>ROUND(I246*H246,2)</f>
        <v>0</v>
      </c>
      <c r="K246" s="166" t="s">
        <v>3</v>
      </c>
      <c r="L246" s="38"/>
      <c r="M246" s="171" t="s">
        <v>3</v>
      </c>
      <c r="N246" s="172" t="s">
        <v>41</v>
      </c>
      <c r="O246" s="71"/>
      <c r="P246" s="173">
        <f>O246*H246</f>
        <v>0</v>
      </c>
      <c r="Q246" s="173">
        <v>0.0035999999999999999</v>
      </c>
      <c r="R246" s="173">
        <f>Q246*H246</f>
        <v>0.068400000000000002</v>
      </c>
      <c r="S246" s="173">
        <v>0</v>
      </c>
      <c r="T246" s="17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75" t="s">
        <v>146</v>
      </c>
      <c r="AT246" s="175" t="s">
        <v>124</v>
      </c>
      <c r="AU246" s="175" t="s">
        <v>80</v>
      </c>
      <c r="AY246" s="18" t="s">
        <v>121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18" t="s">
        <v>78</v>
      </c>
      <c r="BK246" s="176">
        <f>ROUND(I246*H246,2)</f>
        <v>0</v>
      </c>
      <c r="BL246" s="18" t="s">
        <v>146</v>
      </c>
      <c r="BM246" s="175" t="s">
        <v>638</v>
      </c>
    </row>
    <row r="247" s="2" customFormat="1">
      <c r="A247" s="37"/>
      <c r="B247" s="38"/>
      <c r="C247" s="37"/>
      <c r="D247" s="177" t="s">
        <v>131</v>
      </c>
      <c r="E247" s="37"/>
      <c r="F247" s="178" t="s">
        <v>451</v>
      </c>
      <c r="G247" s="37"/>
      <c r="H247" s="37"/>
      <c r="I247" s="179"/>
      <c r="J247" s="37"/>
      <c r="K247" s="37"/>
      <c r="L247" s="38"/>
      <c r="M247" s="180"/>
      <c r="N247" s="181"/>
      <c r="O247" s="71"/>
      <c r="P247" s="71"/>
      <c r="Q247" s="71"/>
      <c r="R247" s="71"/>
      <c r="S247" s="71"/>
      <c r="T247" s="7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131</v>
      </c>
      <c r="AU247" s="18" t="s">
        <v>80</v>
      </c>
    </row>
    <row r="248" s="14" customFormat="1">
      <c r="A248" s="14"/>
      <c r="B248" s="194"/>
      <c r="C248" s="14"/>
      <c r="D248" s="177" t="s">
        <v>216</v>
      </c>
      <c r="E248" s="195" t="s">
        <v>3</v>
      </c>
      <c r="F248" s="196" t="s">
        <v>304</v>
      </c>
      <c r="G248" s="14"/>
      <c r="H248" s="197">
        <v>19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216</v>
      </c>
      <c r="AU248" s="195" t="s">
        <v>80</v>
      </c>
      <c r="AV248" s="14" t="s">
        <v>80</v>
      </c>
      <c r="AW248" s="14" t="s">
        <v>32</v>
      </c>
      <c r="AX248" s="14" t="s">
        <v>78</v>
      </c>
      <c r="AY248" s="195" t="s">
        <v>121</v>
      </c>
    </row>
    <row r="249" s="12" customFormat="1" ht="22.8" customHeight="1">
      <c r="A249" s="12"/>
      <c r="B249" s="150"/>
      <c r="C249" s="12"/>
      <c r="D249" s="151" t="s">
        <v>69</v>
      </c>
      <c r="E249" s="161" t="s">
        <v>164</v>
      </c>
      <c r="F249" s="161" t="s">
        <v>639</v>
      </c>
      <c r="G249" s="12"/>
      <c r="H249" s="12"/>
      <c r="I249" s="153"/>
      <c r="J249" s="162">
        <f>BK249</f>
        <v>0</v>
      </c>
      <c r="K249" s="12"/>
      <c r="L249" s="150"/>
      <c r="M249" s="155"/>
      <c r="N249" s="156"/>
      <c r="O249" s="156"/>
      <c r="P249" s="157">
        <f>SUM(P250:P252)</f>
        <v>0</v>
      </c>
      <c r="Q249" s="156"/>
      <c r="R249" s="157">
        <f>SUM(R250:R252)</f>
        <v>0</v>
      </c>
      <c r="S249" s="156"/>
      <c r="T249" s="158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1" t="s">
        <v>78</v>
      </c>
      <c r="AT249" s="159" t="s">
        <v>69</v>
      </c>
      <c r="AU249" s="159" t="s">
        <v>78</v>
      </c>
      <c r="AY249" s="151" t="s">
        <v>121</v>
      </c>
      <c r="BK249" s="160">
        <f>SUM(BK250:BK252)</f>
        <v>0</v>
      </c>
    </row>
    <row r="250" s="2" customFormat="1" ht="16.5" customHeight="1">
      <c r="A250" s="37"/>
      <c r="B250" s="163"/>
      <c r="C250" s="164" t="s">
        <v>476</v>
      </c>
      <c r="D250" s="164" t="s">
        <v>124</v>
      </c>
      <c r="E250" s="165" t="s">
        <v>640</v>
      </c>
      <c r="F250" s="166" t="s">
        <v>641</v>
      </c>
      <c r="G250" s="167" t="s">
        <v>307</v>
      </c>
      <c r="H250" s="168">
        <v>8</v>
      </c>
      <c r="I250" s="169"/>
      <c r="J250" s="170">
        <f>ROUND(I250*H250,2)</f>
        <v>0</v>
      </c>
      <c r="K250" s="166" t="s">
        <v>3</v>
      </c>
      <c r="L250" s="38"/>
      <c r="M250" s="171" t="s">
        <v>3</v>
      </c>
      <c r="N250" s="172" t="s">
        <v>41</v>
      </c>
      <c r="O250" s="71"/>
      <c r="P250" s="173">
        <f>O250*H250</f>
        <v>0</v>
      </c>
      <c r="Q250" s="173">
        <v>0</v>
      </c>
      <c r="R250" s="173">
        <f>Q250*H250</f>
        <v>0</v>
      </c>
      <c r="S250" s="173">
        <v>0</v>
      </c>
      <c r="T250" s="17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5" t="s">
        <v>146</v>
      </c>
      <c r="AT250" s="175" t="s">
        <v>124</v>
      </c>
      <c r="AU250" s="175" t="s">
        <v>80</v>
      </c>
      <c r="AY250" s="18" t="s">
        <v>121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8" t="s">
        <v>78</v>
      </c>
      <c r="BK250" s="176">
        <f>ROUND(I250*H250,2)</f>
        <v>0</v>
      </c>
      <c r="BL250" s="18" t="s">
        <v>146</v>
      </c>
      <c r="BM250" s="175" t="s">
        <v>642</v>
      </c>
    </row>
    <row r="251" s="2" customFormat="1">
      <c r="A251" s="37"/>
      <c r="B251" s="38"/>
      <c r="C251" s="37"/>
      <c r="D251" s="177" t="s">
        <v>136</v>
      </c>
      <c r="E251" s="37"/>
      <c r="F251" s="182" t="s">
        <v>641</v>
      </c>
      <c r="G251" s="37"/>
      <c r="H251" s="37"/>
      <c r="I251" s="179"/>
      <c r="J251" s="37"/>
      <c r="K251" s="37"/>
      <c r="L251" s="38"/>
      <c r="M251" s="180"/>
      <c r="N251" s="181"/>
      <c r="O251" s="71"/>
      <c r="P251" s="71"/>
      <c r="Q251" s="71"/>
      <c r="R251" s="71"/>
      <c r="S251" s="71"/>
      <c r="T251" s="7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136</v>
      </c>
      <c r="AU251" s="18" t="s">
        <v>80</v>
      </c>
    </row>
    <row r="252" s="2" customFormat="1">
      <c r="A252" s="37"/>
      <c r="B252" s="38"/>
      <c r="C252" s="37"/>
      <c r="D252" s="177" t="s">
        <v>131</v>
      </c>
      <c r="E252" s="37"/>
      <c r="F252" s="178" t="s">
        <v>643</v>
      </c>
      <c r="G252" s="37"/>
      <c r="H252" s="37"/>
      <c r="I252" s="179"/>
      <c r="J252" s="37"/>
      <c r="K252" s="37"/>
      <c r="L252" s="38"/>
      <c r="M252" s="180"/>
      <c r="N252" s="181"/>
      <c r="O252" s="71"/>
      <c r="P252" s="71"/>
      <c r="Q252" s="71"/>
      <c r="R252" s="71"/>
      <c r="S252" s="71"/>
      <c r="T252" s="7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131</v>
      </c>
      <c r="AU252" s="18" t="s">
        <v>80</v>
      </c>
    </row>
    <row r="253" s="12" customFormat="1" ht="22.8" customHeight="1">
      <c r="A253" s="12"/>
      <c r="B253" s="150"/>
      <c r="C253" s="12"/>
      <c r="D253" s="151" t="s">
        <v>69</v>
      </c>
      <c r="E253" s="161" t="s">
        <v>170</v>
      </c>
      <c r="F253" s="161" t="s">
        <v>452</v>
      </c>
      <c r="G253" s="12"/>
      <c r="H253" s="12"/>
      <c r="I253" s="153"/>
      <c r="J253" s="162">
        <f>BK253</f>
        <v>0</v>
      </c>
      <c r="K253" s="12"/>
      <c r="L253" s="150"/>
      <c r="M253" s="155"/>
      <c r="N253" s="156"/>
      <c r="O253" s="156"/>
      <c r="P253" s="157">
        <f>SUM(P254:P284)</f>
        <v>0</v>
      </c>
      <c r="Q253" s="156"/>
      <c r="R253" s="157">
        <f>SUM(R254:R284)</f>
        <v>28.290901759999997</v>
      </c>
      <c r="S253" s="156"/>
      <c r="T253" s="158">
        <f>SUM(T254:T284)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1" t="s">
        <v>78</v>
      </c>
      <c r="AT253" s="159" t="s">
        <v>69</v>
      </c>
      <c r="AU253" s="159" t="s">
        <v>78</v>
      </c>
      <c r="AY253" s="151" t="s">
        <v>121</v>
      </c>
      <c r="BK253" s="160">
        <f>SUM(BK254:BK284)</f>
        <v>0</v>
      </c>
    </row>
    <row r="254" s="2" customFormat="1" ht="16.5" customHeight="1">
      <c r="A254" s="37"/>
      <c r="B254" s="163"/>
      <c r="C254" s="164" t="s">
        <v>481</v>
      </c>
      <c r="D254" s="164" t="s">
        <v>124</v>
      </c>
      <c r="E254" s="165" t="s">
        <v>644</v>
      </c>
      <c r="F254" s="166" t="s">
        <v>645</v>
      </c>
      <c r="G254" s="167" t="s">
        <v>353</v>
      </c>
      <c r="H254" s="168">
        <v>2</v>
      </c>
      <c r="I254" s="169"/>
      <c r="J254" s="170">
        <f>ROUND(I254*H254,2)</f>
        <v>0</v>
      </c>
      <c r="K254" s="166" t="s">
        <v>193</v>
      </c>
      <c r="L254" s="38"/>
      <c r="M254" s="171" t="s">
        <v>3</v>
      </c>
      <c r="N254" s="172" t="s">
        <v>41</v>
      </c>
      <c r="O254" s="71"/>
      <c r="P254" s="173">
        <f>O254*H254</f>
        <v>0</v>
      </c>
      <c r="Q254" s="173">
        <v>0</v>
      </c>
      <c r="R254" s="173">
        <f>Q254*H254</f>
        <v>0</v>
      </c>
      <c r="S254" s="173">
        <v>0</v>
      </c>
      <c r="T254" s="17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5" t="s">
        <v>146</v>
      </c>
      <c r="AT254" s="175" t="s">
        <v>124</v>
      </c>
      <c r="AU254" s="175" t="s">
        <v>80</v>
      </c>
      <c r="AY254" s="18" t="s">
        <v>121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8" t="s">
        <v>78</v>
      </c>
      <c r="BK254" s="176">
        <f>ROUND(I254*H254,2)</f>
        <v>0</v>
      </c>
      <c r="BL254" s="18" t="s">
        <v>146</v>
      </c>
      <c r="BM254" s="175" t="s">
        <v>646</v>
      </c>
    </row>
    <row r="255" s="2" customFormat="1">
      <c r="A255" s="37"/>
      <c r="B255" s="38"/>
      <c r="C255" s="37"/>
      <c r="D255" s="177" t="s">
        <v>136</v>
      </c>
      <c r="E255" s="37"/>
      <c r="F255" s="182" t="s">
        <v>647</v>
      </c>
      <c r="G255" s="37"/>
      <c r="H255" s="37"/>
      <c r="I255" s="179"/>
      <c r="J255" s="37"/>
      <c r="K255" s="37"/>
      <c r="L255" s="38"/>
      <c r="M255" s="180"/>
      <c r="N255" s="181"/>
      <c r="O255" s="71"/>
      <c r="P255" s="71"/>
      <c r="Q255" s="71"/>
      <c r="R255" s="71"/>
      <c r="S255" s="71"/>
      <c r="T255" s="7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136</v>
      </c>
      <c r="AU255" s="18" t="s">
        <v>80</v>
      </c>
    </row>
    <row r="256" s="2" customFormat="1">
      <c r="A256" s="37"/>
      <c r="B256" s="38"/>
      <c r="C256" s="37"/>
      <c r="D256" s="177" t="s">
        <v>131</v>
      </c>
      <c r="E256" s="37"/>
      <c r="F256" s="178" t="s">
        <v>648</v>
      </c>
      <c r="G256" s="37"/>
      <c r="H256" s="37"/>
      <c r="I256" s="179"/>
      <c r="J256" s="37"/>
      <c r="K256" s="37"/>
      <c r="L256" s="38"/>
      <c r="M256" s="180"/>
      <c r="N256" s="181"/>
      <c r="O256" s="71"/>
      <c r="P256" s="71"/>
      <c r="Q256" s="71"/>
      <c r="R256" s="71"/>
      <c r="S256" s="71"/>
      <c r="T256" s="7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131</v>
      </c>
      <c r="AU256" s="18" t="s">
        <v>80</v>
      </c>
    </row>
    <row r="257" s="14" customFormat="1">
      <c r="A257" s="14"/>
      <c r="B257" s="194"/>
      <c r="C257" s="14"/>
      <c r="D257" s="177" t="s">
        <v>216</v>
      </c>
      <c r="E257" s="195" t="s">
        <v>3</v>
      </c>
      <c r="F257" s="196" t="s">
        <v>80</v>
      </c>
      <c r="G257" s="14"/>
      <c r="H257" s="197">
        <v>2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216</v>
      </c>
      <c r="AU257" s="195" t="s">
        <v>80</v>
      </c>
      <c r="AV257" s="14" t="s">
        <v>80</v>
      </c>
      <c r="AW257" s="14" t="s">
        <v>32</v>
      </c>
      <c r="AX257" s="14" t="s">
        <v>78</v>
      </c>
      <c r="AY257" s="195" t="s">
        <v>121</v>
      </c>
    </row>
    <row r="258" s="2" customFormat="1" ht="16.5" customHeight="1">
      <c r="A258" s="37"/>
      <c r="B258" s="163"/>
      <c r="C258" s="202" t="s">
        <v>487</v>
      </c>
      <c r="D258" s="202" t="s">
        <v>323</v>
      </c>
      <c r="E258" s="203" t="s">
        <v>649</v>
      </c>
      <c r="F258" s="204" t="s">
        <v>650</v>
      </c>
      <c r="G258" s="205" t="s">
        <v>353</v>
      </c>
      <c r="H258" s="206">
        <v>2</v>
      </c>
      <c r="I258" s="207"/>
      <c r="J258" s="208">
        <f>ROUND(I258*H258,2)</f>
        <v>0</v>
      </c>
      <c r="K258" s="204" t="s">
        <v>193</v>
      </c>
      <c r="L258" s="209"/>
      <c r="M258" s="210" t="s">
        <v>3</v>
      </c>
      <c r="N258" s="211" t="s">
        <v>41</v>
      </c>
      <c r="O258" s="71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75" t="s">
        <v>164</v>
      </c>
      <c r="AT258" s="175" t="s">
        <v>323</v>
      </c>
      <c r="AU258" s="175" t="s">
        <v>80</v>
      </c>
      <c r="AY258" s="18" t="s">
        <v>121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8" t="s">
        <v>78</v>
      </c>
      <c r="BK258" s="176">
        <f>ROUND(I258*H258,2)</f>
        <v>0</v>
      </c>
      <c r="BL258" s="18" t="s">
        <v>146</v>
      </c>
      <c r="BM258" s="175" t="s">
        <v>651</v>
      </c>
    </row>
    <row r="259" s="2" customFormat="1">
      <c r="A259" s="37"/>
      <c r="B259" s="38"/>
      <c r="C259" s="37"/>
      <c r="D259" s="177" t="s">
        <v>136</v>
      </c>
      <c r="E259" s="37"/>
      <c r="F259" s="182" t="s">
        <v>652</v>
      </c>
      <c r="G259" s="37"/>
      <c r="H259" s="37"/>
      <c r="I259" s="179"/>
      <c r="J259" s="37"/>
      <c r="K259" s="37"/>
      <c r="L259" s="38"/>
      <c r="M259" s="180"/>
      <c r="N259" s="181"/>
      <c r="O259" s="71"/>
      <c r="P259" s="71"/>
      <c r="Q259" s="71"/>
      <c r="R259" s="71"/>
      <c r="S259" s="71"/>
      <c r="T259" s="7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136</v>
      </c>
      <c r="AU259" s="18" t="s">
        <v>80</v>
      </c>
    </row>
    <row r="260" s="2" customFormat="1">
      <c r="A260" s="37"/>
      <c r="B260" s="38"/>
      <c r="C260" s="37"/>
      <c r="D260" s="177" t="s">
        <v>131</v>
      </c>
      <c r="E260" s="37"/>
      <c r="F260" s="178" t="s">
        <v>653</v>
      </c>
      <c r="G260" s="37"/>
      <c r="H260" s="37"/>
      <c r="I260" s="179"/>
      <c r="J260" s="37"/>
      <c r="K260" s="37"/>
      <c r="L260" s="38"/>
      <c r="M260" s="180"/>
      <c r="N260" s="181"/>
      <c r="O260" s="71"/>
      <c r="P260" s="71"/>
      <c r="Q260" s="71"/>
      <c r="R260" s="71"/>
      <c r="S260" s="71"/>
      <c r="T260" s="7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131</v>
      </c>
      <c r="AU260" s="18" t="s">
        <v>80</v>
      </c>
    </row>
    <row r="261" s="14" customFormat="1">
      <c r="A261" s="14"/>
      <c r="B261" s="194"/>
      <c r="C261" s="14"/>
      <c r="D261" s="177" t="s">
        <v>216</v>
      </c>
      <c r="E261" s="195" t="s">
        <v>3</v>
      </c>
      <c r="F261" s="196" t="s">
        <v>80</v>
      </c>
      <c r="G261" s="14"/>
      <c r="H261" s="197">
        <v>2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216</v>
      </c>
      <c r="AU261" s="195" t="s">
        <v>80</v>
      </c>
      <c r="AV261" s="14" t="s">
        <v>80</v>
      </c>
      <c r="AW261" s="14" t="s">
        <v>32</v>
      </c>
      <c r="AX261" s="14" t="s">
        <v>78</v>
      </c>
      <c r="AY261" s="195" t="s">
        <v>121</v>
      </c>
    </row>
    <row r="262" s="2" customFormat="1" ht="16.5" customHeight="1">
      <c r="A262" s="37"/>
      <c r="B262" s="163"/>
      <c r="C262" s="164" t="s">
        <v>495</v>
      </c>
      <c r="D262" s="164" t="s">
        <v>124</v>
      </c>
      <c r="E262" s="165" t="s">
        <v>454</v>
      </c>
      <c r="F262" s="166" t="s">
        <v>455</v>
      </c>
      <c r="G262" s="167" t="s">
        <v>353</v>
      </c>
      <c r="H262" s="168">
        <v>2</v>
      </c>
      <c r="I262" s="169"/>
      <c r="J262" s="170">
        <f>ROUND(I262*H262,2)</f>
        <v>0</v>
      </c>
      <c r="K262" s="166" t="s">
        <v>193</v>
      </c>
      <c r="L262" s="38"/>
      <c r="M262" s="171" t="s">
        <v>3</v>
      </c>
      <c r="N262" s="172" t="s">
        <v>41</v>
      </c>
      <c r="O262" s="71"/>
      <c r="P262" s="173">
        <f>O262*H262</f>
        <v>0</v>
      </c>
      <c r="Q262" s="173">
        <v>7.0056599999999998</v>
      </c>
      <c r="R262" s="173">
        <f>Q262*H262</f>
        <v>14.01132</v>
      </c>
      <c r="S262" s="173">
        <v>0</v>
      </c>
      <c r="T262" s="17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5" t="s">
        <v>146</v>
      </c>
      <c r="AT262" s="175" t="s">
        <v>124</v>
      </c>
      <c r="AU262" s="175" t="s">
        <v>80</v>
      </c>
      <c r="AY262" s="18" t="s">
        <v>121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18" t="s">
        <v>78</v>
      </c>
      <c r="BK262" s="176">
        <f>ROUND(I262*H262,2)</f>
        <v>0</v>
      </c>
      <c r="BL262" s="18" t="s">
        <v>146</v>
      </c>
      <c r="BM262" s="175" t="s">
        <v>654</v>
      </c>
    </row>
    <row r="263" s="2" customFormat="1">
      <c r="A263" s="37"/>
      <c r="B263" s="38"/>
      <c r="C263" s="37"/>
      <c r="D263" s="177" t="s">
        <v>136</v>
      </c>
      <c r="E263" s="37"/>
      <c r="F263" s="182" t="s">
        <v>457</v>
      </c>
      <c r="G263" s="37"/>
      <c r="H263" s="37"/>
      <c r="I263" s="179"/>
      <c r="J263" s="37"/>
      <c r="K263" s="37"/>
      <c r="L263" s="38"/>
      <c r="M263" s="180"/>
      <c r="N263" s="181"/>
      <c r="O263" s="71"/>
      <c r="P263" s="71"/>
      <c r="Q263" s="71"/>
      <c r="R263" s="71"/>
      <c r="S263" s="71"/>
      <c r="T263" s="7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136</v>
      </c>
      <c r="AU263" s="18" t="s">
        <v>80</v>
      </c>
    </row>
    <row r="264" s="2" customFormat="1" ht="16.5" customHeight="1">
      <c r="A264" s="37"/>
      <c r="B264" s="163"/>
      <c r="C264" s="164" t="s">
        <v>502</v>
      </c>
      <c r="D264" s="164" t="s">
        <v>124</v>
      </c>
      <c r="E264" s="165" t="s">
        <v>459</v>
      </c>
      <c r="F264" s="166" t="s">
        <v>460</v>
      </c>
      <c r="G264" s="167" t="s">
        <v>307</v>
      </c>
      <c r="H264" s="168">
        <v>11.6</v>
      </c>
      <c r="I264" s="169"/>
      <c r="J264" s="170">
        <f>ROUND(I264*H264,2)</f>
        <v>0</v>
      </c>
      <c r="K264" s="166" t="s">
        <v>193</v>
      </c>
      <c r="L264" s="38"/>
      <c r="M264" s="171" t="s">
        <v>3</v>
      </c>
      <c r="N264" s="172" t="s">
        <v>41</v>
      </c>
      <c r="O264" s="71"/>
      <c r="P264" s="173">
        <f>O264*H264</f>
        <v>0</v>
      </c>
      <c r="Q264" s="173">
        <v>0.61348000000000003</v>
      </c>
      <c r="R264" s="173">
        <f>Q264*H264</f>
        <v>7.1163680000000005</v>
      </c>
      <c r="S264" s="173">
        <v>0</v>
      </c>
      <c r="T264" s="17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5" t="s">
        <v>146</v>
      </c>
      <c r="AT264" s="175" t="s">
        <v>124</v>
      </c>
      <c r="AU264" s="175" t="s">
        <v>80</v>
      </c>
      <c r="AY264" s="18" t="s">
        <v>121</v>
      </c>
      <c r="BE264" s="176">
        <f>IF(N264="základní",J264,0)</f>
        <v>0</v>
      </c>
      <c r="BF264" s="176">
        <f>IF(N264="snížená",J264,0)</f>
        <v>0</v>
      </c>
      <c r="BG264" s="176">
        <f>IF(N264="zákl. přenesená",J264,0)</f>
        <v>0</v>
      </c>
      <c r="BH264" s="176">
        <f>IF(N264="sníž. přenesená",J264,0)</f>
        <v>0</v>
      </c>
      <c r="BI264" s="176">
        <f>IF(N264="nulová",J264,0)</f>
        <v>0</v>
      </c>
      <c r="BJ264" s="18" t="s">
        <v>78</v>
      </c>
      <c r="BK264" s="176">
        <f>ROUND(I264*H264,2)</f>
        <v>0</v>
      </c>
      <c r="BL264" s="18" t="s">
        <v>146</v>
      </c>
      <c r="BM264" s="175" t="s">
        <v>655</v>
      </c>
    </row>
    <row r="265" s="2" customFormat="1">
      <c r="A265" s="37"/>
      <c r="B265" s="38"/>
      <c r="C265" s="37"/>
      <c r="D265" s="177" t="s">
        <v>136</v>
      </c>
      <c r="E265" s="37"/>
      <c r="F265" s="182" t="s">
        <v>462</v>
      </c>
      <c r="G265" s="37"/>
      <c r="H265" s="37"/>
      <c r="I265" s="179"/>
      <c r="J265" s="37"/>
      <c r="K265" s="37"/>
      <c r="L265" s="38"/>
      <c r="M265" s="180"/>
      <c r="N265" s="181"/>
      <c r="O265" s="71"/>
      <c r="P265" s="71"/>
      <c r="Q265" s="71"/>
      <c r="R265" s="71"/>
      <c r="S265" s="71"/>
      <c r="T265" s="7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136</v>
      </c>
      <c r="AU265" s="18" t="s">
        <v>80</v>
      </c>
    </row>
    <row r="266" s="14" customFormat="1">
      <c r="A266" s="14"/>
      <c r="B266" s="194"/>
      <c r="C266" s="14"/>
      <c r="D266" s="177" t="s">
        <v>216</v>
      </c>
      <c r="E266" s="195" t="s">
        <v>3</v>
      </c>
      <c r="F266" s="196" t="s">
        <v>656</v>
      </c>
      <c r="G266" s="14"/>
      <c r="H266" s="197">
        <v>11.6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216</v>
      </c>
      <c r="AU266" s="195" t="s">
        <v>80</v>
      </c>
      <c r="AV266" s="14" t="s">
        <v>80</v>
      </c>
      <c r="AW266" s="14" t="s">
        <v>32</v>
      </c>
      <c r="AX266" s="14" t="s">
        <v>78</v>
      </c>
      <c r="AY266" s="195" t="s">
        <v>121</v>
      </c>
    </row>
    <row r="267" s="2" customFormat="1" ht="21.75" customHeight="1">
      <c r="A267" s="37"/>
      <c r="B267" s="163"/>
      <c r="C267" s="202" t="s">
        <v>509</v>
      </c>
      <c r="D267" s="202" t="s">
        <v>323</v>
      </c>
      <c r="E267" s="203" t="s">
        <v>477</v>
      </c>
      <c r="F267" s="204" t="s">
        <v>478</v>
      </c>
      <c r="G267" s="205" t="s">
        <v>353</v>
      </c>
      <c r="H267" s="206">
        <v>5</v>
      </c>
      <c r="I267" s="207"/>
      <c r="J267" s="208">
        <f>ROUND(I267*H267,2)</f>
        <v>0</v>
      </c>
      <c r="K267" s="204" t="s">
        <v>193</v>
      </c>
      <c r="L267" s="209"/>
      <c r="M267" s="210" t="s">
        <v>3</v>
      </c>
      <c r="N267" s="211" t="s">
        <v>41</v>
      </c>
      <c r="O267" s="71"/>
      <c r="P267" s="173">
        <f>O267*H267</f>
        <v>0</v>
      </c>
      <c r="Q267" s="173">
        <v>0.749</v>
      </c>
      <c r="R267" s="173">
        <f>Q267*H267</f>
        <v>3.7450000000000001</v>
      </c>
      <c r="S267" s="173">
        <v>0</v>
      </c>
      <c r="T267" s="17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5" t="s">
        <v>164</v>
      </c>
      <c r="AT267" s="175" t="s">
        <v>323</v>
      </c>
      <c r="AU267" s="175" t="s">
        <v>80</v>
      </c>
      <c r="AY267" s="18" t="s">
        <v>121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8" t="s">
        <v>78</v>
      </c>
      <c r="BK267" s="176">
        <f>ROUND(I267*H267,2)</f>
        <v>0</v>
      </c>
      <c r="BL267" s="18" t="s">
        <v>146</v>
      </c>
      <c r="BM267" s="175" t="s">
        <v>657</v>
      </c>
    </row>
    <row r="268" s="2" customFormat="1">
      <c r="A268" s="37"/>
      <c r="B268" s="38"/>
      <c r="C268" s="37"/>
      <c r="D268" s="177" t="s">
        <v>136</v>
      </c>
      <c r="E268" s="37"/>
      <c r="F268" s="182" t="s">
        <v>480</v>
      </c>
      <c r="G268" s="37"/>
      <c r="H268" s="37"/>
      <c r="I268" s="179"/>
      <c r="J268" s="37"/>
      <c r="K268" s="37"/>
      <c r="L268" s="38"/>
      <c r="M268" s="180"/>
      <c r="N268" s="181"/>
      <c r="O268" s="71"/>
      <c r="P268" s="71"/>
      <c r="Q268" s="71"/>
      <c r="R268" s="71"/>
      <c r="S268" s="71"/>
      <c r="T268" s="7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136</v>
      </c>
      <c r="AU268" s="18" t="s">
        <v>80</v>
      </c>
    </row>
    <row r="269" s="2" customFormat="1" ht="16.5" customHeight="1">
      <c r="A269" s="37"/>
      <c r="B269" s="163"/>
      <c r="C269" s="164" t="s">
        <v>516</v>
      </c>
      <c r="D269" s="164" t="s">
        <v>124</v>
      </c>
      <c r="E269" s="165" t="s">
        <v>464</v>
      </c>
      <c r="F269" s="166" t="s">
        <v>465</v>
      </c>
      <c r="G269" s="167" t="s">
        <v>198</v>
      </c>
      <c r="H269" s="168">
        <v>1.508</v>
      </c>
      <c r="I269" s="169"/>
      <c r="J269" s="170">
        <f>ROUND(I269*H269,2)</f>
        <v>0</v>
      </c>
      <c r="K269" s="166" t="s">
        <v>3</v>
      </c>
      <c r="L269" s="38"/>
      <c r="M269" s="171" t="s">
        <v>3</v>
      </c>
      <c r="N269" s="172" t="s">
        <v>41</v>
      </c>
      <c r="O269" s="71"/>
      <c r="P269" s="173">
        <f>O269*H269</f>
        <v>0</v>
      </c>
      <c r="Q269" s="173">
        <v>2.2667199999999998</v>
      </c>
      <c r="R269" s="173">
        <f>Q269*H269</f>
        <v>3.41821376</v>
      </c>
      <c r="S269" s="173">
        <v>0</v>
      </c>
      <c r="T269" s="17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5" t="s">
        <v>146</v>
      </c>
      <c r="AT269" s="175" t="s">
        <v>124</v>
      </c>
      <c r="AU269" s="175" t="s">
        <v>80</v>
      </c>
      <c r="AY269" s="18" t="s">
        <v>121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8" t="s">
        <v>78</v>
      </c>
      <c r="BK269" s="176">
        <f>ROUND(I269*H269,2)</f>
        <v>0</v>
      </c>
      <c r="BL269" s="18" t="s">
        <v>146</v>
      </c>
      <c r="BM269" s="175" t="s">
        <v>658</v>
      </c>
    </row>
    <row r="270" s="2" customFormat="1">
      <c r="A270" s="37"/>
      <c r="B270" s="38"/>
      <c r="C270" s="37"/>
      <c r="D270" s="177" t="s">
        <v>136</v>
      </c>
      <c r="E270" s="37"/>
      <c r="F270" s="182" t="s">
        <v>659</v>
      </c>
      <c r="G270" s="37"/>
      <c r="H270" s="37"/>
      <c r="I270" s="179"/>
      <c r="J270" s="37"/>
      <c r="K270" s="37"/>
      <c r="L270" s="38"/>
      <c r="M270" s="180"/>
      <c r="N270" s="181"/>
      <c r="O270" s="71"/>
      <c r="P270" s="71"/>
      <c r="Q270" s="71"/>
      <c r="R270" s="71"/>
      <c r="S270" s="71"/>
      <c r="T270" s="7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136</v>
      </c>
      <c r="AU270" s="18" t="s">
        <v>80</v>
      </c>
    </row>
    <row r="271" s="13" customFormat="1">
      <c r="A271" s="13"/>
      <c r="B271" s="187"/>
      <c r="C271" s="13"/>
      <c r="D271" s="177" t="s">
        <v>216</v>
      </c>
      <c r="E271" s="188" t="s">
        <v>3</v>
      </c>
      <c r="F271" s="189" t="s">
        <v>468</v>
      </c>
      <c r="G271" s="13"/>
      <c r="H271" s="188" t="s">
        <v>3</v>
      </c>
      <c r="I271" s="190"/>
      <c r="J271" s="13"/>
      <c r="K271" s="13"/>
      <c r="L271" s="187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216</v>
      </c>
      <c r="AU271" s="188" t="s">
        <v>80</v>
      </c>
      <c r="AV271" s="13" t="s">
        <v>78</v>
      </c>
      <c r="AW271" s="13" t="s">
        <v>32</v>
      </c>
      <c r="AX271" s="13" t="s">
        <v>70</v>
      </c>
      <c r="AY271" s="188" t="s">
        <v>121</v>
      </c>
    </row>
    <row r="272" s="14" customFormat="1">
      <c r="A272" s="14"/>
      <c r="B272" s="194"/>
      <c r="C272" s="14"/>
      <c r="D272" s="177" t="s">
        <v>216</v>
      </c>
      <c r="E272" s="195" t="s">
        <v>3</v>
      </c>
      <c r="F272" s="196" t="s">
        <v>660</v>
      </c>
      <c r="G272" s="14"/>
      <c r="H272" s="197">
        <v>1.508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216</v>
      </c>
      <c r="AU272" s="195" t="s">
        <v>80</v>
      </c>
      <c r="AV272" s="14" t="s">
        <v>80</v>
      </c>
      <c r="AW272" s="14" t="s">
        <v>32</v>
      </c>
      <c r="AX272" s="14" t="s">
        <v>78</v>
      </c>
      <c r="AY272" s="195" t="s">
        <v>121</v>
      </c>
    </row>
    <row r="273" s="2" customFormat="1" ht="16.5" customHeight="1">
      <c r="A273" s="37"/>
      <c r="B273" s="163"/>
      <c r="C273" s="164" t="s">
        <v>523</v>
      </c>
      <c r="D273" s="164" t="s">
        <v>124</v>
      </c>
      <c r="E273" s="165" t="s">
        <v>482</v>
      </c>
      <c r="F273" s="166" t="s">
        <v>483</v>
      </c>
      <c r="G273" s="167" t="s">
        <v>307</v>
      </c>
      <c r="H273" s="168">
        <v>19</v>
      </c>
      <c r="I273" s="169"/>
      <c r="J273" s="170">
        <f>ROUND(I273*H273,2)</f>
        <v>0</v>
      </c>
      <c r="K273" s="166" t="s">
        <v>193</v>
      </c>
      <c r="L273" s="38"/>
      <c r="M273" s="171" t="s">
        <v>3</v>
      </c>
      <c r="N273" s="172" t="s">
        <v>41</v>
      </c>
      <c r="O273" s="71"/>
      <c r="P273" s="173">
        <f>O273*H273</f>
        <v>0</v>
      </c>
      <c r="Q273" s="173">
        <v>0</v>
      </c>
      <c r="R273" s="173">
        <f>Q273*H273</f>
        <v>0</v>
      </c>
      <c r="S273" s="173">
        <v>0</v>
      </c>
      <c r="T273" s="17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75" t="s">
        <v>146</v>
      </c>
      <c r="AT273" s="175" t="s">
        <v>124</v>
      </c>
      <c r="AU273" s="175" t="s">
        <v>80</v>
      </c>
      <c r="AY273" s="18" t="s">
        <v>121</v>
      </c>
      <c r="BE273" s="176">
        <f>IF(N273="základní",J273,0)</f>
        <v>0</v>
      </c>
      <c r="BF273" s="176">
        <f>IF(N273="snížená",J273,0)</f>
        <v>0</v>
      </c>
      <c r="BG273" s="176">
        <f>IF(N273="zákl. přenesená",J273,0)</f>
        <v>0</v>
      </c>
      <c r="BH273" s="176">
        <f>IF(N273="sníž. přenesená",J273,0)</f>
        <v>0</v>
      </c>
      <c r="BI273" s="176">
        <f>IF(N273="nulová",J273,0)</f>
        <v>0</v>
      </c>
      <c r="BJ273" s="18" t="s">
        <v>78</v>
      </c>
      <c r="BK273" s="176">
        <f>ROUND(I273*H273,2)</f>
        <v>0</v>
      </c>
      <c r="BL273" s="18" t="s">
        <v>146</v>
      </c>
      <c r="BM273" s="175" t="s">
        <v>661</v>
      </c>
    </row>
    <row r="274" s="2" customFormat="1">
      <c r="A274" s="37"/>
      <c r="B274" s="38"/>
      <c r="C274" s="37"/>
      <c r="D274" s="177" t="s">
        <v>136</v>
      </c>
      <c r="E274" s="37"/>
      <c r="F274" s="182" t="s">
        <v>485</v>
      </c>
      <c r="G274" s="37"/>
      <c r="H274" s="37"/>
      <c r="I274" s="179"/>
      <c r="J274" s="37"/>
      <c r="K274" s="37"/>
      <c r="L274" s="38"/>
      <c r="M274" s="180"/>
      <c r="N274" s="181"/>
      <c r="O274" s="71"/>
      <c r="P274" s="71"/>
      <c r="Q274" s="71"/>
      <c r="R274" s="71"/>
      <c r="S274" s="71"/>
      <c r="T274" s="72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136</v>
      </c>
      <c r="AU274" s="18" t="s">
        <v>80</v>
      </c>
    </row>
    <row r="275" s="2" customFormat="1">
      <c r="A275" s="37"/>
      <c r="B275" s="38"/>
      <c r="C275" s="37"/>
      <c r="D275" s="177" t="s">
        <v>131</v>
      </c>
      <c r="E275" s="37"/>
      <c r="F275" s="178" t="s">
        <v>486</v>
      </c>
      <c r="G275" s="37"/>
      <c r="H275" s="37"/>
      <c r="I275" s="179"/>
      <c r="J275" s="37"/>
      <c r="K275" s="37"/>
      <c r="L275" s="38"/>
      <c r="M275" s="180"/>
      <c r="N275" s="181"/>
      <c r="O275" s="71"/>
      <c r="P275" s="71"/>
      <c r="Q275" s="71"/>
      <c r="R275" s="71"/>
      <c r="S275" s="71"/>
      <c r="T275" s="7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131</v>
      </c>
      <c r="AU275" s="18" t="s">
        <v>80</v>
      </c>
    </row>
    <row r="276" s="14" customFormat="1">
      <c r="A276" s="14"/>
      <c r="B276" s="194"/>
      <c r="C276" s="14"/>
      <c r="D276" s="177" t="s">
        <v>216</v>
      </c>
      <c r="E276" s="195" t="s">
        <v>3</v>
      </c>
      <c r="F276" s="196" t="s">
        <v>304</v>
      </c>
      <c r="G276" s="14"/>
      <c r="H276" s="197">
        <v>19</v>
      </c>
      <c r="I276" s="198"/>
      <c r="J276" s="14"/>
      <c r="K276" s="14"/>
      <c r="L276" s="194"/>
      <c r="M276" s="199"/>
      <c r="N276" s="200"/>
      <c r="O276" s="200"/>
      <c r="P276" s="200"/>
      <c r="Q276" s="200"/>
      <c r="R276" s="200"/>
      <c r="S276" s="200"/>
      <c r="T276" s="20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5" t="s">
        <v>216</v>
      </c>
      <c r="AU276" s="195" t="s">
        <v>80</v>
      </c>
      <c r="AV276" s="14" t="s">
        <v>80</v>
      </c>
      <c r="AW276" s="14" t="s">
        <v>32</v>
      </c>
      <c r="AX276" s="14" t="s">
        <v>78</v>
      </c>
      <c r="AY276" s="195" t="s">
        <v>121</v>
      </c>
    </row>
    <row r="277" s="2" customFormat="1" ht="16.5" customHeight="1">
      <c r="A277" s="37"/>
      <c r="B277" s="163"/>
      <c r="C277" s="164" t="s">
        <v>530</v>
      </c>
      <c r="D277" s="164" t="s">
        <v>124</v>
      </c>
      <c r="E277" s="165" t="s">
        <v>488</v>
      </c>
      <c r="F277" s="166" t="s">
        <v>489</v>
      </c>
      <c r="G277" s="167" t="s">
        <v>307</v>
      </c>
      <c r="H277" s="168">
        <v>19</v>
      </c>
      <c r="I277" s="169"/>
      <c r="J277" s="170">
        <f>ROUND(I277*H277,2)</f>
        <v>0</v>
      </c>
      <c r="K277" s="166" t="s">
        <v>193</v>
      </c>
      <c r="L277" s="38"/>
      <c r="M277" s="171" t="s">
        <v>3</v>
      </c>
      <c r="N277" s="172" t="s">
        <v>41</v>
      </c>
      <c r="O277" s="71"/>
      <c r="P277" s="173">
        <f>O277*H277</f>
        <v>0</v>
      </c>
      <c r="Q277" s="173">
        <v>0</v>
      </c>
      <c r="R277" s="173">
        <f>Q277*H277</f>
        <v>0</v>
      </c>
      <c r="S277" s="173">
        <v>0</v>
      </c>
      <c r="T277" s="17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75" t="s">
        <v>146</v>
      </c>
      <c r="AT277" s="175" t="s">
        <v>124</v>
      </c>
      <c r="AU277" s="175" t="s">
        <v>80</v>
      </c>
      <c r="AY277" s="18" t="s">
        <v>121</v>
      </c>
      <c r="BE277" s="176">
        <f>IF(N277="základní",J277,0)</f>
        <v>0</v>
      </c>
      <c r="BF277" s="176">
        <f>IF(N277="snížená",J277,0)</f>
        <v>0</v>
      </c>
      <c r="BG277" s="176">
        <f>IF(N277="zákl. přenesená",J277,0)</f>
        <v>0</v>
      </c>
      <c r="BH277" s="176">
        <f>IF(N277="sníž. přenesená",J277,0)</f>
        <v>0</v>
      </c>
      <c r="BI277" s="176">
        <f>IF(N277="nulová",J277,0)</f>
        <v>0</v>
      </c>
      <c r="BJ277" s="18" t="s">
        <v>78</v>
      </c>
      <c r="BK277" s="176">
        <f>ROUND(I277*H277,2)</f>
        <v>0</v>
      </c>
      <c r="BL277" s="18" t="s">
        <v>146</v>
      </c>
      <c r="BM277" s="175" t="s">
        <v>662</v>
      </c>
    </row>
    <row r="278" s="2" customFormat="1">
      <c r="A278" s="37"/>
      <c r="B278" s="38"/>
      <c r="C278" s="37"/>
      <c r="D278" s="177" t="s">
        <v>136</v>
      </c>
      <c r="E278" s="37"/>
      <c r="F278" s="182" t="s">
        <v>491</v>
      </c>
      <c r="G278" s="37"/>
      <c r="H278" s="37"/>
      <c r="I278" s="179"/>
      <c r="J278" s="37"/>
      <c r="K278" s="37"/>
      <c r="L278" s="38"/>
      <c r="M278" s="180"/>
      <c r="N278" s="181"/>
      <c r="O278" s="71"/>
      <c r="P278" s="71"/>
      <c r="Q278" s="71"/>
      <c r="R278" s="71"/>
      <c r="S278" s="71"/>
      <c r="T278" s="7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136</v>
      </c>
      <c r="AU278" s="18" t="s">
        <v>80</v>
      </c>
    </row>
    <row r="279" s="2" customFormat="1">
      <c r="A279" s="37"/>
      <c r="B279" s="38"/>
      <c r="C279" s="37"/>
      <c r="D279" s="177" t="s">
        <v>131</v>
      </c>
      <c r="E279" s="37"/>
      <c r="F279" s="178" t="s">
        <v>492</v>
      </c>
      <c r="G279" s="37"/>
      <c r="H279" s="37"/>
      <c r="I279" s="179"/>
      <c r="J279" s="37"/>
      <c r="K279" s="37"/>
      <c r="L279" s="38"/>
      <c r="M279" s="180"/>
      <c r="N279" s="181"/>
      <c r="O279" s="71"/>
      <c r="P279" s="71"/>
      <c r="Q279" s="71"/>
      <c r="R279" s="71"/>
      <c r="S279" s="71"/>
      <c r="T279" s="7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8" t="s">
        <v>131</v>
      </c>
      <c r="AU279" s="18" t="s">
        <v>80</v>
      </c>
    </row>
    <row r="280" s="14" customFormat="1">
      <c r="A280" s="14"/>
      <c r="B280" s="194"/>
      <c r="C280" s="14"/>
      <c r="D280" s="177" t="s">
        <v>216</v>
      </c>
      <c r="E280" s="195" t="s">
        <v>3</v>
      </c>
      <c r="F280" s="196" t="s">
        <v>304</v>
      </c>
      <c r="G280" s="14"/>
      <c r="H280" s="197">
        <v>19</v>
      </c>
      <c r="I280" s="198"/>
      <c r="J280" s="14"/>
      <c r="K280" s="14"/>
      <c r="L280" s="194"/>
      <c r="M280" s="199"/>
      <c r="N280" s="200"/>
      <c r="O280" s="200"/>
      <c r="P280" s="200"/>
      <c r="Q280" s="200"/>
      <c r="R280" s="200"/>
      <c r="S280" s="200"/>
      <c r="T280" s="20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5" t="s">
        <v>216</v>
      </c>
      <c r="AU280" s="195" t="s">
        <v>80</v>
      </c>
      <c r="AV280" s="14" t="s">
        <v>80</v>
      </c>
      <c r="AW280" s="14" t="s">
        <v>32</v>
      </c>
      <c r="AX280" s="14" t="s">
        <v>78</v>
      </c>
      <c r="AY280" s="195" t="s">
        <v>121</v>
      </c>
    </row>
    <row r="281" s="2" customFormat="1" ht="16.5" customHeight="1">
      <c r="A281" s="37"/>
      <c r="B281" s="163"/>
      <c r="C281" s="164" t="s">
        <v>535</v>
      </c>
      <c r="D281" s="164" t="s">
        <v>124</v>
      </c>
      <c r="E281" s="165" t="s">
        <v>663</v>
      </c>
      <c r="F281" s="166" t="s">
        <v>664</v>
      </c>
      <c r="G281" s="167" t="s">
        <v>127</v>
      </c>
      <c r="H281" s="168">
        <v>5</v>
      </c>
      <c r="I281" s="169"/>
      <c r="J281" s="170">
        <f>ROUND(I281*H281,2)</f>
        <v>0</v>
      </c>
      <c r="K281" s="166" t="s">
        <v>3</v>
      </c>
      <c r="L281" s="38"/>
      <c r="M281" s="171" t="s">
        <v>3</v>
      </c>
      <c r="N281" s="172" t="s">
        <v>41</v>
      </c>
      <c r="O281" s="71"/>
      <c r="P281" s="173">
        <f>O281*H281</f>
        <v>0</v>
      </c>
      <c r="Q281" s="173">
        <v>0</v>
      </c>
      <c r="R281" s="173">
        <f>Q281*H281</f>
        <v>0</v>
      </c>
      <c r="S281" s="173">
        <v>0</v>
      </c>
      <c r="T281" s="17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75" t="s">
        <v>665</v>
      </c>
      <c r="AT281" s="175" t="s">
        <v>124</v>
      </c>
      <c r="AU281" s="175" t="s">
        <v>80</v>
      </c>
      <c r="AY281" s="18" t="s">
        <v>121</v>
      </c>
      <c r="BE281" s="176">
        <f>IF(N281="základní",J281,0)</f>
        <v>0</v>
      </c>
      <c r="BF281" s="176">
        <f>IF(N281="snížená",J281,0)</f>
        <v>0</v>
      </c>
      <c r="BG281" s="176">
        <f>IF(N281="zákl. přenesená",J281,0)</f>
        <v>0</v>
      </c>
      <c r="BH281" s="176">
        <f>IF(N281="sníž. přenesená",J281,0)</f>
        <v>0</v>
      </c>
      <c r="BI281" s="176">
        <f>IF(N281="nulová",J281,0)</f>
        <v>0</v>
      </c>
      <c r="BJ281" s="18" t="s">
        <v>78</v>
      </c>
      <c r="BK281" s="176">
        <f>ROUND(I281*H281,2)</f>
        <v>0</v>
      </c>
      <c r="BL281" s="18" t="s">
        <v>665</v>
      </c>
      <c r="BM281" s="175" t="s">
        <v>666</v>
      </c>
    </row>
    <row r="282" s="2" customFormat="1">
      <c r="A282" s="37"/>
      <c r="B282" s="38"/>
      <c r="C282" s="37"/>
      <c r="D282" s="177" t="s">
        <v>136</v>
      </c>
      <c r="E282" s="37"/>
      <c r="F282" s="182" t="s">
        <v>667</v>
      </c>
      <c r="G282" s="37"/>
      <c r="H282" s="37"/>
      <c r="I282" s="179"/>
      <c r="J282" s="37"/>
      <c r="K282" s="37"/>
      <c r="L282" s="38"/>
      <c r="M282" s="180"/>
      <c r="N282" s="181"/>
      <c r="O282" s="71"/>
      <c r="P282" s="71"/>
      <c r="Q282" s="71"/>
      <c r="R282" s="71"/>
      <c r="S282" s="71"/>
      <c r="T282" s="72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136</v>
      </c>
      <c r="AU282" s="18" t="s">
        <v>80</v>
      </c>
    </row>
    <row r="283" s="2" customFormat="1">
      <c r="A283" s="37"/>
      <c r="B283" s="38"/>
      <c r="C283" s="37"/>
      <c r="D283" s="177" t="s">
        <v>131</v>
      </c>
      <c r="E283" s="37"/>
      <c r="F283" s="178" t="s">
        <v>668</v>
      </c>
      <c r="G283" s="37"/>
      <c r="H283" s="37"/>
      <c r="I283" s="179"/>
      <c r="J283" s="37"/>
      <c r="K283" s="37"/>
      <c r="L283" s="38"/>
      <c r="M283" s="180"/>
      <c r="N283" s="181"/>
      <c r="O283" s="71"/>
      <c r="P283" s="71"/>
      <c r="Q283" s="71"/>
      <c r="R283" s="71"/>
      <c r="S283" s="71"/>
      <c r="T283" s="7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131</v>
      </c>
      <c r="AU283" s="18" t="s">
        <v>80</v>
      </c>
    </row>
    <row r="284" s="14" customFormat="1">
      <c r="A284" s="14"/>
      <c r="B284" s="194"/>
      <c r="C284" s="14"/>
      <c r="D284" s="177" t="s">
        <v>216</v>
      </c>
      <c r="E284" s="195" t="s">
        <v>3</v>
      </c>
      <c r="F284" s="196" t="s">
        <v>120</v>
      </c>
      <c r="G284" s="14"/>
      <c r="H284" s="197">
        <v>5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216</v>
      </c>
      <c r="AU284" s="195" t="s">
        <v>80</v>
      </c>
      <c r="AV284" s="14" t="s">
        <v>80</v>
      </c>
      <c r="AW284" s="14" t="s">
        <v>32</v>
      </c>
      <c r="AX284" s="14" t="s">
        <v>78</v>
      </c>
      <c r="AY284" s="195" t="s">
        <v>121</v>
      </c>
    </row>
    <row r="285" s="12" customFormat="1" ht="22.8" customHeight="1">
      <c r="A285" s="12"/>
      <c r="B285" s="150"/>
      <c r="C285" s="12"/>
      <c r="D285" s="151" t="s">
        <v>69</v>
      </c>
      <c r="E285" s="161" t="s">
        <v>493</v>
      </c>
      <c r="F285" s="161" t="s">
        <v>494</v>
      </c>
      <c r="G285" s="12"/>
      <c r="H285" s="12"/>
      <c r="I285" s="153"/>
      <c r="J285" s="162">
        <f>BK285</f>
        <v>0</v>
      </c>
      <c r="K285" s="12"/>
      <c r="L285" s="150"/>
      <c r="M285" s="155"/>
      <c r="N285" s="156"/>
      <c r="O285" s="156"/>
      <c r="P285" s="157">
        <f>SUM(P286:P287)</f>
        <v>0</v>
      </c>
      <c r="Q285" s="156"/>
      <c r="R285" s="157">
        <f>SUM(R286:R287)</f>
        <v>0</v>
      </c>
      <c r="S285" s="156"/>
      <c r="T285" s="158">
        <f>SUM(T286:T287)</f>
        <v>500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51" t="s">
        <v>78</v>
      </c>
      <c r="AT285" s="159" t="s">
        <v>69</v>
      </c>
      <c r="AU285" s="159" t="s">
        <v>78</v>
      </c>
      <c r="AY285" s="151" t="s">
        <v>121</v>
      </c>
      <c r="BK285" s="160">
        <f>SUM(BK286:BK287)</f>
        <v>0</v>
      </c>
    </row>
    <row r="286" s="2" customFormat="1" ht="16.5" customHeight="1">
      <c r="A286" s="37"/>
      <c r="B286" s="163"/>
      <c r="C286" s="164" t="s">
        <v>669</v>
      </c>
      <c r="D286" s="164" t="s">
        <v>124</v>
      </c>
      <c r="E286" s="165" t="s">
        <v>496</v>
      </c>
      <c r="F286" s="166" t="s">
        <v>497</v>
      </c>
      <c r="G286" s="167" t="s">
        <v>192</v>
      </c>
      <c r="H286" s="168">
        <v>25000</v>
      </c>
      <c r="I286" s="169"/>
      <c r="J286" s="170">
        <f>ROUND(I286*H286,2)</f>
        <v>0</v>
      </c>
      <c r="K286" s="166" t="s">
        <v>193</v>
      </c>
      <c r="L286" s="38"/>
      <c r="M286" s="171" t="s">
        <v>3</v>
      </c>
      <c r="N286" s="172" t="s">
        <v>41</v>
      </c>
      <c r="O286" s="71"/>
      <c r="P286" s="173">
        <f>O286*H286</f>
        <v>0</v>
      </c>
      <c r="Q286" s="173">
        <v>0</v>
      </c>
      <c r="R286" s="173">
        <f>Q286*H286</f>
        <v>0</v>
      </c>
      <c r="S286" s="173">
        <v>0.02</v>
      </c>
      <c r="T286" s="174">
        <f>S286*H286</f>
        <v>500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75" t="s">
        <v>146</v>
      </c>
      <c r="AT286" s="175" t="s">
        <v>124</v>
      </c>
      <c r="AU286" s="175" t="s">
        <v>80</v>
      </c>
      <c r="AY286" s="18" t="s">
        <v>121</v>
      </c>
      <c r="BE286" s="176">
        <f>IF(N286="základní",J286,0)</f>
        <v>0</v>
      </c>
      <c r="BF286" s="176">
        <f>IF(N286="snížená",J286,0)</f>
        <v>0</v>
      </c>
      <c r="BG286" s="176">
        <f>IF(N286="zákl. přenesená",J286,0)</f>
        <v>0</v>
      </c>
      <c r="BH286" s="176">
        <f>IF(N286="sníž. přenesená",J286,0)</f>
        <v>0</v>
      </c>
      <c r="BI286" s="176">
        <f>IF(N286="nulová",J286,0)</f>
        <v>0</v>
      </c>
      <c r="BJ286" s="18" t="s">
        <v>78</v>
      </c>
      <c r="BK286" s="176">
        <f>ROUND(I286*H286,2)</f>
        <v>0</v>
      </c>
      <c r="BL286" s="18" t="s">
        <v>146</v>
      </c>
      <c r="BM286" s="175" t="s">
        <v>670</v>
      </c>
    </row>
    <row r="287" s="2" customFormat="1">
      <c r="A287" s="37"/>
      <c r="B287" s="38"/>
      <c r="C287" s="37"/>
      <c r="D287" s="177" t="s">
        <v>131</v>
      </c>
      <c r="E287" s="37"/>
      <c r="F287" s="178" t="s">
        <v>499</v>
      </c>
      <c r="G287" s="37"/>
      <c r="H287" s="37"/>
      <c r="I287" s="179"/>
      <c r="J287" s="37"/>
      <c r="K287" s="37"/>
      <c r="L287" s="38"/>
      <c r="M287" s="180"/>
      <c r="N287" s="181"/>
      <c r="O287" s="71"/>
      <c r="P287" s="71"/>
      <c r="Q287" s="71"/>
      <c r="R287" s="71"/>
      <c r="S287" s="71"/>
      <c r="T287" s="7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8" t="s">
        <v>131</v>
      </c>
      <c r="AU287" s="18" t="s">
        <v>80</v>
      </c>
    </row>
    <row r="288" s="12" customFormat="1" ht="22.8" customHeight="1">
      <c r="A288" s="12"/>
      <c r="B288" s="150"/>
      <c r="C288" s="12"/>
      <c r="D288" s="151" t="s">
        <v>69</v>
      </c>
      <c r="E288" s="161" t="s">
        <v>500</v>
      </c>
      <c r="F288" s="161" t="s">
        <v>501</v>
      </c>
      <c r="G288" s="12"/>
      <c r="H288" s="12"/>
      <c r="I288" s="153"/>
      <c r="J288" s="162">
        <f>BK288</f>
        <v>0</v>
      </c>
      <c r="K288" s="12"/>
      <c r="L288" s="150"/>
      <c r="M288" s="155"/>
      <c r="N288" s="156"/>
      <c r="O288" s="156"/>
      <c r="P288" s="157">
        <f>SUM(P289:P290)</f>
        <v>0</v>
      </c>
      <c r="Q288" s="156"/>
      <c r="R288" s="157">
        <f>SUM(R289:R290)</f>
        <v>0</v>
      </c>
      <c r="S288" s="156"/>
      <c r="T288" s="158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1" t="s">
        <v>78</v>
      </c>
      <c r="AT288" s="159" t="s">
        <v>69</v>
      </c>
      <c r="AU288" s="159" t="s">
        <v>78</v>
      </c>
      <c r="AY288" s="151" t="s">
        <v>121</v>
      </c>
      <c r="BK288" s="160">
        <f>SUM(BK289:BK290)</f>
        <v>0</v>
      </c>
    </row>
    <row r="289" s="2" customFormat="1" ht="21.75" customHeight="1">
      <c r="A289" s="37"/>
      <c r="B289" s="163"/>
      <c r="C289" s="164" t="s">
        <v>671</v>
      </c>
      <c r="D289" s="164" t="s">
        <v>124</v>
      </c>
      <c r="E289" s="165" t="s">
        <v>503</v>
      </c>
      <c r="F289" s="166" t="s">
        <v>504</v>
      </c>
      <c r="G289" s="167" t="s">
        <v>291</v>
      </c>
      <c r="H289" s="168">
        <v>1356.8779999999999</v>
      </c>
      <c r="I289" s="169"/>
      <c r="J289" s="170">
        <f>ROUND(I289*H289,2)</f>
        <v>0</v>
      </c>
      <c r="K289" s="166" t="s">
        <v>193</v>
      </c>
      <c r="L289" s="38"/>
      <c r="M289" s="171" t="s">
        <v>3</v>
      </c>
      <c r="N289" s="172" t="s">
        <v>41</v>
      </c>
      <c r="O289" s="71"/>
      <c r="P289" s="173">
        <f>O289*H289</f>
        <v>0</v>
      </c>
      <c r="Q289" s="173">
        <v>0</v>
      </c>
      <c r="R289" s="173">
        <f>Q289*H289</f>
        <v>0</v>
      </c>
      <c r="S289" s="173">
        <v>0</v>
      </c>
      <c r="T289" s="17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75" t="s">
        <v>146</v>
      </c>
      <c r="AT289" s="175" t="s">
        <v>124</v>
      </c>
      <c r="AU289" s="175" t="s">
        <v>80</v>
      </c>
      <c r="AY289" s="18" t="s">
        <v>121</v>
      </c>
      <c r="BE289" s="176">
        <f>IF(N289="základní",J289,0)</f>
        <v>0</v>
      </c>
      <c r="BF289" s="176">
        <f>IF(N289="snížená",J289,0)</f>
        <v>0</v>
      </c>
      <c r="BG289" s="176">
        <f>IF(N289="zákl. přenesená",J289,0)</f>
        <v>0</v>
      </c>
      <c r="BH289" s="176">
        <f>IF(N289="sníž. přenesená",J289,0)</f>
        <v>0</v>
      </c>
      <c r="BI289" s="176">
        <f>IF(N289="nulová",J289,0)</f>
        <v>0</v>
      </c>
      <c r="BJ289" s="18" t="s">
        <v>78</v>
      </c>
      <c r="BK289" s="176">
        <f>ROUND(I289*H289,2)</f>
        <v>0</v>
      </c>
      <c r="BL289" s="18" t="s">
        <v>146</v>
      </c>
      <c r="BM289" s="175" t="s">
        <v>672</v>
      </c>
    </row>
    <row r="290" s="2" customFormat="1">
      <c r="A290" s="37"/>
      <c r="B290" s="38"/>
      <c r="C290" s="37"/>
      <c r="D290" s="177" t="s">
        <v>136</v>
      </c>
      <c r="E290" s="37"/>
      <c r="F290" s="182" t="s">
        <v>506</v>
      </c>
      <c r="G290" s="37"/>
      <c r="H290" s="37"/>
      <c r="I290" s="179"/>
      <c r="J290" s="37"/>
      <c r="K290" s="37"/>
      <c r="L290" s="38"/>
      <c r="M290" s="180"/>
      <c r="N290" s="181"/>
      <c r="O290" s="71"/>
      <c r="P290" s="71"/>
      <c r="Q290" s="71"/>
      <c r="R290" s="71"/>
      <c r="S290" s="71"/>
      <c r="T290" s="7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136</v>
      </c>
      <c r="AU290" s="18" t="s">
        <v>80</v>
      </c>
    </row>
    <row r="291" s="12" customFormat="1" ht="22.8" customHeight="1">
      <c r="A291" s="12"/>
      <c r="B291" s="150"/>
      <c r="C291" s="12"/>
      <c r="D291" s="151" t="s">
        <v>69</v>
      </c>
      <c r="E291" s="161" t="s">
        <v>507</v>
      </c>
      <c r="F291" s="161" t="s">
        <v>508</v>
      </c>
      <c r="G291" s="12"/>
      <c r="H291" s="12"/>
      <c r="I291" s="153"/>
      <c r="J291" s="162">
        <f>BK291</f>
        <v>0</v>
      </c>
      <c r="K291" s="12"/>
      <c r="L291" s="150"/>
      <c r="M291" s="155"/>
      <c r="N291" s="156"/>
      <c r="O291" s="156"/>
      <c r="P291" s="157">
        <f>SUM(P292:P309)</f>
        <v>0</v>
      </c>
      <c r="Q291" s="156"/>
      <c r="R291" s="157">
        <f>SUM(R292:R309)</f>
        <v>0</v>
      </c>
      <c r="S291" s="156"/>
      <c r="T291" s="158">
        <f>SUM(T292:T309)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51" t="s">
        <v>78</v>
      </c>
      <c r="AT291" s="159" t="s">
        <v>69</v>
      </c>
      <c r="AU291" s="159" t="s">
        <v>78</v>
      </c>
      <c r="AY291" s="151" t="s">
        <v>121</v>
      </c>
      <c r="BK291" s="160">
        <f>SUM(BK292:BK309)</f>
        <v>0</v>
      </c>
    </row>
    <row r="292" s="2" customFormat="1" ht="16.5" customHeight="1">
      <c r="A292" s="37"/>
      <c r="B292" s="163"/>
      <c r="C292" s="164" t="s">
        <v>673</v>
      </c>
      <c r="D292" s="164" t="s">
        <v>124</v>
      </c>
      <c r="E292" s="165" t="s">
        <v>510</v>
      </c>
      <c r="F292" s="166" t="s">
        <v>511</v>
      </c>
      <c r="G292" s="167" t="s">
        <v>291</v>
      </c>
      <c r="H292" s="168">
        <v>447.23500000000001</v>
      </c>
      <c r="I292" s="169"/>
      <c r="J292" s="170">
        <f>ROUND(I292*H292,2)</f>
        <v>0</v>
      </c>
      <c r="K292" s="166" t="s">
        <v>193</v>
      </c>
      <c r="L292" s="38"/>
      <c r="M292" s="171" t="s">
        <v>3</v>
      </c>
      <c r="N292" s="172" t="s">
        <v>41</v>
      </c>
      <c r="O292" s="71"/>
      <c r="P292" s="173">
        <f>O292*H292</f>
        <v>0</v>
      </c>
      <c r="Q292" s="173">
        <v>0</v>
      </c>
      <c r="R292" s="173">
        <f>Q292*H292</f>
        <v>0</v>
      </c>
      <c r="S292" s="173">
        <v>0</v>
      </c>
      <c r="T292" s="17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5" t="s">
        <v>146</v>
      </c>
      <c r="AT292" s="175" t="s">
        <v>124</v>
      </c>
      <c r="AU292" s="175" t="s">
        <v>80</v>
      </c>
      <c r="AY292" s="18" t="s">
        <v>121</v>
      </c>
      <c r="BE292" s="176">
        <f>IF(N292="základní",J292,0)</f>
        <v>0</v>
      </c>
      <c r="BF292" s="176">
        <f>IF(N292="snížená",J292,0)</f>
        <v>0</v>
      </c>
      <c r="BG292" s="176">
        <f>IF(N292="zákl. přenesená",J292,0)</f>
        <v>0</v>
      </c>
      <c r="BH292" s="176">
        <f>IF(N292="sníž. přenesená",J292,0)</f>
        <v>0</v>
      </c>
      <c r="BI292" s="176">
        <f>IF(N292="nulová",J292,0)</f>
        <v>0</v>
      </c>
      <c r="BJ292" s="18" t="s">
        <v>78</v>
      </c>
      <c r="BK292" s="176">
        <f>ROUND(I292*H292,2)</f>
        <v>0</v>
      </c>
      <c r="BL292" s="18" t="s">
        <v>146</v>
      </c>
      <c r="BM292" s="175" t="s">
        <v>674</v>
      </c>
    </row>
    <row r="293" s="2" customFormat="1">
      <c r="A293" s="37"/>
      <c r="B293" s="38"/>
      <c r="C293" s="37"/>
      <c r="D293" s="177" t="s">
        <v>136</v>
      </c>
      <c r="E293" s="37"/>
      <c r="F293" s="182" t="s">
        <v>513</v>
      </c>
      <c r="G293" s="37"/>
      <c r="H293" s="37"/>
      <c r="I293" s="179"/>
      <c r="J293" s="37"/>
      <c r="K293" s="37"/>
      <c r="L293" s="38"/>
      <c r="M293" s="180"/>
      <c r="N293" s="181"/>
      <c r="O293" s="71"/>
      <c r="P293" s="71"/>
      <c r="Q293" s="71"/>
      <c r="R293" s="71"/>
      <c r="S293" s="71"/>
      <c r="T293" s="72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8" t="s">
        <v>136</v>
      </c>
      <c r="AU293" s="18" t="s">
        <v>80</v>
      </c>
    </row>
    <row r="294" s="13" customFormat="1">
      <c r="A294" s="13"/>
      <c r="B294" s="187"/>
      <c r="C294" s="13"/>
      <c r="D294" s="177" t="s">
        <v>216</v>
      </c>
      <c r="E294" s="188" t="s">
        <v>3</v>
      </c>
      <c r="F294" s="189" t="s">
        <v>514</v>
      </c>
      <c r="G294" s="13"/>
      <c r="H294" s="188" t="s">
        <v>3</v>
      </c>
      <c r="I294" s="190"/>
      <c r="J294" s="13"/>
      <c r="K294" s="13"/>
      <c r="L294" s="187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216</v>
      </c>
      <c r="AU294" s="188" t="s">
        <v>80</v>
      </c>
      <c r="AV294" s="13" t="s">
        <v>78</v>
      </c>
      <c r="AW294" s="13" t="s">
        <v>32</v>
      </c>
      <c r="AX294" s="13" t="s">
        <v>70</v>
      </c>
      <c r="AY294" s="188" t="s">
        <v>121</v>
      </c>
    </row>
    <row r="295" s="14" customFormat="1">
      <c r="A295" s="14"/>
      <c r="B295" s="194"/>
      <c r="C295" s="14"/>
      <c r="D295" s="177" t="s">
        <v>216</v>
      </c>
      <c r="E295" s="195" t="s">
        <v>3</v>
      </c>
      <c r="F295" s="196" t="s">
        <v>675</v>
      </c>
      <c r="G295" s="14"/>
      <c r="H295" s="197">
        <v>447.23500000000001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216</v>
      </c>
      <c r="AU295" s="195" t="s">
        <v>80</v>
      </c>
      <c r="AV295" s="14" t="s">
        <v>80</v>
      </c>
      <c r="AW295" s="14" t="s">
        <v>32</v>
      </c>
      <c r="AX295" s="14" t="s">
        <v>78</v>
      </c>
      <c r="AY295" s="195" t="s">
        <v>121</v>
      </c>
    </row>
    <row r="296" s="2" customFormat="1" ht="16.5" customHeight="1">
      <c r="A296" s="37"/>
      <c r="B296" s="163"/>
      <c r="C296" s="164" t="s">
        <v>676</v>
      </c>
      <c r="D296" s="164" t="s">
        <v>124</v>
      </c>
      <c r="E296" s="165" t="s">
        <v>517</v>
      </c>
      <c r="F296" s="166" t="s">
        <v>518</v>
      </c>
      <c r="G296" s="167" t="s">
        <v>291</v>
      </c>
      <c r="H296" s="168">
        <v>447.23500000000001</v>
      </c>
      <c r="I296" s="169"/>
      <c r="J296" s="170">
        <f>ROUND(I296*H296,2)</f>
        <v>0</v>
      </c>
      <c r="K296" s="166" t="s">
        <v>193</v>
      </c>
      <c r="L296" s="38"/>
      <c r="M296" s="171" t="s">
        <v>3</v>
      </c>
      <c r="N296" s="172" t="s">
        <v>41</v>
      </c>
      <c r="O296" s="71"/>
      <c r="P296" s="173">
        <f>O296*H296</f>
        <v>0</v>
      </c>
      <c r="Q296" s="173">
        <v>0</v>
      </c>
      <c r="R296" s="173">
        <f>Q296*H296</f>
        <v>0</v>
      </c>
      <c r="S296" s="173">
        <v>0</v>
      </c>
      <c r="T296" s="17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5" t="s">
        <v>146</v>
      </c>
      <c r="AT296" s="175" t="s">
        <v>124</v>
      </c>
      <c r="AU296" s="175" t="s">
        <v>80</v>
      </c>
      <c r="AY296" s="18" t="s">
        <v>121</v>
      </c>
      <c r="BE296" s="176">
        <f>IF(N296="základní",J296,0)</f>
        <v>0</v>
      </c>
      <c r="BF296" s="176">
        <f>IF(N296="snížená",J296,0)</f>
        <v>0</v>
      </c>
      <c r="BG296" s="176">
        <f>IF(N296="zákl. přenesená",J296,0)</f>
        <v>0</v>
      </c>
      <c r="BH296" s="176">
        <f>IF(N296="sníž. přenesená",J296,0)</f>
        <v>0</v>
      </c>
      <c r="BI296" s="176">
        <f>IF(N296="nulová",J296,0)</f>
        <v>0</v>
      </c>
      <c r="BJ296" s="18" t="s">
        <v>78</v>
      </c>
      <c r="BK296" s="176">
        <f>ROUND(I296*H296,2)</f>
        <v>0</v>
      </c>
      <c r="BL296" s="18" t="s">
        <v>146</v>
      </c>
      <c r="BM296" s="175" t="s">
        <v>677</v>
      </c>
    </row>
    <row r="297" s="2" customFormat="1">
      <c r="A297" s="37"/>
      <c r="B297" s="38"/>
      <c r="C297" s="37"/>
      <c r="D297" s="177" t="s">
        <v>136</v>
      </c>
      <c r="E297" s="37"/>
      <c r="F297" s="182" t="s">
        <v>520</v>
      </c>
      <c r="G297" s="37"/>
      <c r="H297" s="37"/>
      <c r="I297" s="179"/>
      <c r="J297" s="37"/>
      <c r="K297" s="37"/>
      <c r="L297" s="38"/>
      <c r="M297" s="180"/>
      <c r="N297" s="181"/>
      <c r="O297" s="71"/>
      <c r="P297" s="71"/>
      <c r="Q297" s="71"/>
      <c r="R297" s="71"/>
      <c r="S297" s="71"/>
      <c r="T297" s="72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136</v>
      </c>
      <c r="AU297" s="18" t="s">
        <v>80</v>
      </c>
    </row>
    <row r="298" s="13" customFormat="1">
      <c r="A298" s="13"/>
      <c r="B298" s="187"/>
      <c r="C298" s="13"/>
      <c r="D298" s="177" t="s">
        <v>216</v>
      </c>
      <c r="E298" s="188" t="s">
        <v>3</v>
      </c>
      <c r="F298" s="189" t="s">
        <v>521</v>
      </c>
      <c r="G298" s="13"/>
      <c r="H298" s="188" t="s">
        <v>3</v>
      </c>
      <c r="I298" s="190"/>
      <c r="J298" s="13"/>
      <c r="K298" s="13"/>
      <c r="L298" s="187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216</v>
      </c>
      <c r="AU298" s="188" t="s">
        <v>80</v>
      </c>
      <c r="AV298" s="13" t="s">
        <v>78</v>
      </c>
      <c r="AW298" s="13" t="s">
        <v>32</v>
      </c>
      <c r="AX298" s="13" t="s">
        <v>70</v>
      </c>
      <c r="AY298" s="188" t="s">
        <v>121</v>
      </c>
    </row>
    <row r="299" s="14" customFormat="1">
      <c r="A299" s="14"/>
      <c r="B299" s="194"/>
      <c r="C299" s="14"/>
      <c r="D299" s="177" t="s">
        <v>216</v>
      </c>
      <c r="E299" s="195" t="s">
        <v>3</v>
      </c>
      <c r="F299" s="196" t="s">
        <v>678</v>
      </c>
      <c r="G299" s="14"/>
      <c r="H299" s="197">
        <v>447.23500000000001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216</v>
      </c>
      <c r="AU299" s="195" t="s">
        <v>80</v>
      </c>
      <c r="AV299" s="14" t="s">
        <v>80</v>
      </c>
      <c r="AW299" s="14" t="s">
        <v>32</v>
      </c>
      <c r="AX299" s="14" t="s">
        <v>78</v>
      </c>
      <c r="AY299" s="195" t="s">
        <v>121</v>
      </c>
    </row>
    <row r="300" s="2" customFormat="1" ht="16.5" customHeight="1">
      <c r="A300" s="37"/>
      <c r="B300" s="163"/>
      <c r="C300" s="164" t="s">
        <v>679</v>
      </c>
      <c r="D300" s="164" t="s">
        <v>124</v>
      </c>
      <c r="E300" s="165" t="s">
        <v>524</v>
      </c>
      <c r="F300" s="166" t="s">
        <v>525</v>
      </c>
      <c r="G300" s="167" t="s">
        <v>291</v>
      </c>
      <c r="H300" s="168">
        <v>10733.639999999999</v>
      </c>
      <c r="I300" s="169"/>
      <c r="J300" s="170">
        <f>ROUND(I300*H300,2)</f>
        <v>0</v>
      </c>
      <c r="K300" s="166" t="s">
        <v>193</v>
      </c>
      <c r="L300" s="38"/>
      <c r="M300" s="171" t="s">
        <v>3</v>
      </c>
      <c r="N300" s="172" t="s">
        <v>41</v>
      </c>
      <c r="O300" s="71"/>
      <c r="P300" s="173">
        <f>O300*H300</f>
        <v>0</v>
      </c>
      <c r="Q300" s="173">
        <v>0</v>
      </c>
      <c r="R300" s="173">
        <f>Q300*H300</f>
        <v>0</v>
      </c>
      <c r="S300" s="173">
        <v>0</v>
      </c>
      <c r="T300" s="174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5" t="s">
        <v>146</v>
      </c>
      <c r="AT300" s="175" t="s">
        <v>124</v>
      </c>
      <c r="AU300" s="175" t="s">
        <v>80</v>
      </c>
      <c r="AY300" s="18" t="s">
        <v>121</v>
      </c>
      <c r="BE300" s="176">
        <f>IF(N300="základní",J300,0)</f>
        <v>0</v>
      </c>
      <c r="BF300" s="176">
        <f>IF(N300="snížená",J300,0)</f>
        <v>0</v>
      </c>
      <c r="BG300" s="176">
        <f>IF(N300="zákl. přenesená",J300,0)</f>
        <v>0</v>
      </c>
      <c r="BH300" s="176">
        <f>IF(N300="sníž. přenesená",J300,0)</f>
        <v>0</v>
      </c>
      <c r="BI300" s="176">
        <f>IF(N300="nulová",J300,0)</f>
        <v>0</v>
      </c>
      <c r="BJ300" s="18" t="s">
        <v>78</v>
      </c>
      <c r="BK300" s="176">
        <f>ROUND(I300*H300,2)</f>
        <v>0</v>
      </c>
      <c r="BL300" s="18" t="s">
        <v>146</v>
      </c>
      <c r="BM300" s="175" t="s">
        <v>680</v>
      </c>
    </row>
    <row r="301" s="2" customFormat="1">
      <c r="A301" s="37"/>
      <c r="B301" s="38"/>
      <c r="C301" s="37"/>
      <c r="D301" s="177" t="s">
        <v>136</v>
      </c>
      <c r="E301" s="37"/>
      <c r="F301" s="182" t="s">
        <v>527</v>
      </c>
      <c r="G301" s="37"/>
      <c r="H301" s="37"/>
      <c r="I301" s="179"/>
      <c r="J301" s="37"/>
      <c r="K301" s="37"/>
      <c r="L301" s="38"/>
      <c r="M301" s="180"/>
      <c r="N301" s="181"/>
      <c r="O301" s="71"/>
      <c r="P301" s="71"/>
      <c r="Q301" s="71"/>
      <c r="R301" s="71"/>
      <c r="S301" s="71"/>
      <c r="T301" s="72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8" t="s">
        <v>136</v>
      </c>
      <c r="AU301" s="18" t="s">
        <v>80</v>
      </c>
    </row>
    <row r="302" s="13" customFormat="1">
      <c r="A302" s="13"/>
      <c r="B302" s="187"/>
      <c r="C302" s="13"/>
      <c r="D302" s="177" t="s">
        <v>216</v>
      </c>
      <c r="E302" s="188" t="s">
        <v>3</v>
      </c>
      <c r="F302" s="189" t="s">
        <v>528</v>
      </c>
      <c r="G302" s="13"/>
      <c r="H302" s="188" t="s">
        <v>3</v>
      </c>
      <c r="I302" s="190"/>
      <c r="J302" s="13"/>
      <c r="K302" s="13"/>
      <c r="L302" s="187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216</v>
      </c>
      <c r="AU302" s="188" t="s">
        <v>80</v>
      </c>
      <c r="AV302" s="13" t="s">
        <v>78</v>
      </c>
      <c r="AW302" s="13" t="s">
        <v>32</v>
      </c>
      <c r="AX302" s="13" t="s">
        <v>70</v>
      </c>
      <c r="AY302" s="188" t="s">
        <v>121</v>
      </c>
    </row>
    <row r="303" s="14" customFormat="1">
      <c r="A303" s="14"/>
      <c r="B303" s="194"/>
      <c r="C303" s="14"/>
      <c r="D303" s="177" t="s">
        <v>216</v>
      </c>
      <c r="E303" s="195" t="s">
        <v>3</v>
      </c>
      <c r="F303" s="196" t="s">
        <v>681</v>
      </c>
      <c r="G303" s="14"/>
      <c r="H303" s="197">
        <v>10733.639999999999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216</v>
      </c>
      <c r="AU303" s="195" t="s">
        <v>80</v>
      </c>
      <c r="AV303" s="14" t="s">
        <v>80</v>
      </c>
      <c r="AW303" s="14" t="s">
        <v>32</v>
      </c>
      <c r="AX303" s="14" t="s">
        <v>78</v>
      </c>
      <c r="AY303" s="195" t="s">
        <v>121</v>
      </c>
    </row>
    <row r="304" s="2" customFormat="1" ht="16.5" customHeight="1">
      <c r="A304" s="37"/>
      <c r="B304" s="163"/>
      <c r="C304" s="164" t="s">
        <v>682</v>
      </c>
      <c r="D304" s="164" t="s">
        <v>124</v>
      </c>
      <c r="E304" s="165" t="s">
        <v>531</v>
      </c>
      <c r="F304" s="166" t="s">
        <v>532</v>
      </c>
      <c r="G304" s="167" t="s">
        <v>291</v>
      </c>
      <c r="H304" s="168">
        <v>192.92500000000001</v>
      </c>
      <c r="I304" s="169"/>
      <c r="J304" s="170">
        <f>ROUND(I304*H304,2)</f>
        <v>0</v>
      </c>
      <c r="K304" s="166" t="s">
        <v>193</v>
      </c>
      <c r="L304" s="38"/>
      <c r="M304" s="171" t="s">
        <v>3</v>
      </c>
      <c r="N304" s="172" t="s">
        <v>41</v>
      </c>
      <c r="O304" s="71"/>
      <c r="P304" s="173">
        <f>O304*H304</f>
        <v>0</v>
      </c>
      <c r="Q304" s="173">
        <v>0</v>
      </c>
      <c r="R304" s="173">
        <f>Q304*H304</f>
        <v>0</v>
      </c>
      <c r="S304" s="173">
        <v>0</v>
      </c>
      <c r="T304" s="174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75" t="s">
        <v>146</v>
      </c>
      <c r="AT304" s="175" t="s">
        <v>124</v>
      </c>
      <c r="AU304" s="175" t="s">
        <v>80</v>
      </c>
      <c r="AY304" s="18" t="s">
        <v>121</v>
      </c>
      <c r="BE304" s="176">
        <f>IF(N304="základní",J304,0)</f>
        <v>0</v>
      </c>
      <c r="BF304" s="176">
        <f>IF(N304="snížená",J304,0)</f>
        <v>0</v>
      </c>
      <c r="BG304" s="176">
        <f>IF(N304="zákl. přenesená",J304,0)</f>
        <v>0</v>
      </c>
      <c r="BH304" s="176">
        <f>IF(N304="sníž. přenesená",J304,0)</f>
        <v>0</v>
      </c>
      <c r="BI304" s="176">
        <f>IF(N304="nulová",J304,0)</f>
        <v>0</v>
      </c>
      <c r="BJ304" s="18" t="s">
        <v>78</v>
      </c>
      <c r="BK304" s="176">
        <f>ROUND(I304*H304,2)</f>
        <v>0</v>
      </c>
      <c r="BL304" s="18" t="s">
        <v>146</v>
      </c>
      <c r="BM304" s="175" t="s">
        <v>683</v>
      </c>
    </row>
    <row r="305" s="2" customFormat="1">
      <c r="A305" s="37"/>
      <c r="B305" s="38"/>
      <c r="C305" s="37"/>
      <c r="D305" s="177" t="s">
        <v>136</v>
      </c>
      <c r="E305" s="37"/>
      <c r="F305" s="182" t="s">
        <v>534</v>
      </c>
      <c r="G305" s="37"/>
      <c r="H305" s="37"/>
      <c r="I305" s="179"/>
      <c r="J305" s="37"/>
      <c r="K305" s="37"/>
      <c r="L305" s="38"/>
      <c r="M305" s="180"/>
      <c r="N305" s="181"/>
      <c r="O305" s="71"/>
      <c r="P305" s="71"/>
      <c r="Q305" s="71"/>
      <c r="R305" s="71"/>
      <c r="S305" s="71"/>
      <c r="T305" s="72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136</v>
      </c>
      <c r="AU305" s="18" t="s">
        <v>80</v>
      </c>
    </row>
    <row r="306" s="14" customFormat="1">
      <c r="A306" s="14"/>
      <c r="B306" s="194"/>
      <c r="C306" s="14"/>
      <c r="D306" s="177" t="s">
        <v>216</v>
      </c>
      <c r="E306" s="195" t="s">
        <v>3</v>
      </c>
      <c r="F306" s="196" t="s">
        <v>684</v>
      </c>
      <c r="G306" s="14"/>
      <c r="H306" s="197">
        <v>192.92500000000001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216</v>
      </c>
      <c r="AU306" s="195" t="s">
        <v>80</v>
      </c>
      <c r="AV306" s="14" t="s">
        <v>80</v>
      </c>
      <c r="AW306" s="14" t="s">
        <v>32</v>
      </c>
      <c r="AX306" s="14" t="s">
        <v>78</v>
      </c>
      <c r="AY306" s="195" t="s">
        <v>121</v>
      </c>
    </row>
    <row r="307" s="2" customFormat="1" ht="16.5" customHeight="1">
      <c r="A307" s="37"/>
      <c r="B307" s="163"/>
      <c r="C307" s="164" t="s">
        <v>685</v>
      </c>
      <c r="D307" s="164" t="s">
        <v>124</v>
      </c>
      <c r="E307" s="165" t="s">
        <v>536</v>
      </c>
      <c r="F307" s="166" t="s">
        <v>537</v>
      </c>
      <c r="G307" s="167" t="s">
        <v>291</v>
      </c>
      <c r="H307" s="168">
        <v>254.31</v>
      </c>
      <c r="I307" s="169"/>
      <c r="J307" s="170">
        <f>ROUND(I307*H307,2)</f>
        <v>0</v>
      </c>
      <c r="K307" s="166" t="s">
        <v>193</v>
      </c>
      <c r="L307" s="38"/>
      <c r="M307" s="171" t="s">
        <v>3</v>
      </c>
      <c r="N307" s="172" t="s">
        <v>41</v>
      </c>
      <c r="O307" s="71"/>
      <c r="P307" s="173">
        <f>O307*H307</f>
        <v>0</v>
      </c>
      <c r="Q307" s="173">
        <v>0</v>
      </c>
      <c r="R307" s="173">
        <f>Q307*H307</f>
        <v>0</v>
      </c>
      <c r="S307" s="173">
        <v>0</v>
      </c>
      <c r="T307" s="17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75" t="s">
        <v>146</v>
      </c>
      <c r="AT307" s="175" t="s">
        <v>124</v>
      </c>
      <c r="AU307" s="175" t="s">
        <v>80</v>
      </c>
      <c r="AY307" s="18" t="s">
        <v>121</v>
      </c>
      <c r="BE307" s="176">
        <f>IF(N307="základní",J307,0)</f>
        <v>0</v>
      </c>
      <c r="BF307" s="176">
        <f>IF(N307="snížená",J307,0)</f>
        <v>0</v>
      </c>
      <c r="BG307" s="176">
        <f>IF(N307="zákl. přenesená",J307,0)</f>
        <v>0</v>
      </c>
      <c r="BH307" s="176">
        <f>IF(N307="sníž. přenesená",J307,0)</f>
        <v>0</v>
      </c>
      <c r="BI307" s="176">
        <f>IF(N307="nulová",J307,0)</f>
        <v>0</v>
      </c>
      <c r="BJ307" s="18" t="s">
        <v>78</v>
      </c>
      <c r="BK307" s="176">
        <f>ROUND(I307*H307,2)</f>
        <v>0</v>
      </c>
      <c r="BL307" s="18" t="s">
        <v>146</v>
      </c>
      <c r="BM307" s="175" t="s">
        <v>686</v>
      </c>
    </row>
    <row r="308" s="2" customFormat="1">
      <c r="A308" s="37"/>
      <c r="B308" s="38"/>
      <c r="C308" s="37"/>
      <c r="D308" s="177" t="s">
        <v>136</v>
      </c>
      <c r="E308" s="37"/>
      <c r="F308" s="182" t="s">
        <v>539</v>
      </c>
      <c r="G308" s="37"/>
      <c r="H308" s="37"/>
      <c r="I308" s="179"/>
      <c r="J308" s="37"/>
      <c r="K308" s="37"/>
      <c r="L308" s="38"/>
      <c r="M308" s="180"/>
      <c r="N308" s="181"/>
      <c r="O308" s="71"/>
      <c r="P308" s="71"/>
      <c r="Q308" s="71"/>
      <c r="R308" s="71"/>
      <c r="S308" s="71"/>
      <c r="T308" s="72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136</v>
      </c>
      <c r="AU308" s="18" t="s">
        <v>80</v>
      </c>
    </row>
    <row r="309" s="14" customFormat="1">
      <c r="A309" s="14"/>
      <c r="B309" s="194"/>
      <c r="C309" s="14"/>
      <c r="D309" s="177" t="s">
        <v>216</v>
      </c>
      <c r="E309" s="195" t="s">
        <v>3</v>
      </c>
      <c r="F309" s="196" t="s">
        <v>687</v>
      </c>
      <c r="G309" s="14"/>
      <c r="H309" s="197">
        <v>254.31</v>
      </c>
      <c r="I309" s="198"/>
      <c r="J309" s="14"/>
      <c r="K309" s="14"/>
      <c r="L309" s="194"/>
      <c r="M309" s="212"/>
      <c r="N309" s="213"/>
      <c r="O309" s="213"/>
      <c r="P309" s="213"/>
      <c r="Q309" s="213"/>
      <c r="R309" s="213"/>
      <c r="S309" s="213"/>
      <c r="T309" s="2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5" t="s">
        <v>216</v>
      </c>
      <c r="AU309" s="195" t="s">
        <v>80</v>
      </c>
      <c r="AV309" s="14" t="s">
        <v>80</v>
      </c>
      <c r="AW309" s="14" t="s">
        <v>32</v>
      </c>
      <c r="AX309" s="14" t="s">
        <v>78</v>
      </c>
      <c r="AY309" s="195" t="s">
        <v>121</v>
      </c>
    </row>
    <row r="310" s="2" customFormat="1" ht="6.96" customHeight="1">
      <c r="A310" s="37"/>
      <c r="B310" s="54"/>
      <c r="C310" s="55"/>
      <c r="D310" s="55"/>
      <c r="E310" s="55"/>
      <c r="F310" s="55"/>
      <c r="G310" s="55"/>
      <c r="H310" s="55"/>
      <c r="I310" s="55"/>
      <c r="J310" s="55"/>
      <c r="K310" s="55"/>
      <c r="L310" s="38"/>
      <c r="M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</row>
  </sheetData>
  <autoFilter ref="C87:K30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1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688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ROUND(J83,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ROUND((SUM(BE83:BE121)),  2)</f>
        <v>0</v>
      </c>
      <c r="G33" s="37"/>
      <c r="H33" s="37"/>
      <c r="I33" s="122">
        <v>0.20999999999999999</v>
      </c>
      <c r="J33" s="121">
        <f>ROUND(((SUM(BE83:BE121))*I33),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ROUND((SUM(BF83:BF121)),  2)</f>
        <v>0</v>
      </c>
      <c r="G34" s="37"/>
      <c r="H34" s="37"/>
      <c r="I34" s="122">
        <v>0.14999999999999999</v>
      </c>
      <c r="J34" s="121">
        <f>ROUND(((SUM(BF83:BF121))*I34),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ROUND((SUM(BG83:BG121)),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ROUND((SUM(BH83:BH121)),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ROUND((SUM(BI83:BI121)),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1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581/17-2-3 - SO 801 Zatravnění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27. 10. 2017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J83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689</v>
      </c>
      <c r="E60" s="134"/>
      <c r="F60" s="134"/>
      <c r="G60" s="134"/>
      <c r="H60" s="134"/>
      <c r="I60" s="134"/>
      <c r="J60" s="135">
        <f>J84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32"/>
      <c r="C61" s="9"/>
      <c r="D61" s="133" t="s">
        <v>178</v>
      </c>
      <c r="E61" s="134"/>
      <c r="F61" s="134"/>
      <c r="G61" s="134"/>
      <c r="H61" s="134"/>
      <c r="I61" s="134"/>
      <c r="J61" s="135">
        <f>J115</f>
        <v>0</v>
      </c>
      <c r="K61" s="9"/>
      <c r="L61" s="13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36"/>
      <c r="C62" s="10"/>
      <c r="D62" s="137" t="s">
        <v>690</v>
      </c>
      <c r="E62" s="138"/>
      <c r="F62" s="138"/>
      <c r="G62" s="138"/>
      <c r="H62" s="138"/>
      <c r="I62" s="138"/>
      <c r="J62" s="139">
        <f>J116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691</v>
      </c>
      <c r="E63" s="138"/>
      <c r="F63" s="138"/>
      <c r="G63" s="138"/>
      <c r="H63" s="138"/>
      <c r="I63" s="138"/>
      <c r="J63" s="139">
        <f>J119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115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105</v>
      </c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7"/>
      <c r="D73" s="37"/>
      <c r="E73" s="114" t="str">
        <f>E7</f>
        <v>Polní cesta VPC 1 v k.ú. Jindice</v>
      </c>
      <c r="F73" s="31"/>
      <c r="G73" s="31"/>
      <c r="H73" s="31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94</v>
      </c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7"/>
      <c r="D75" s="37"/>
      <c r="E75" s="61" t="str">
        <f>E9</f>
        <v>581/17-2-3 - SO 801 Zatravnění</v>
      </c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7"/>
      <c r="E77" s="37"/>
      <c r="F77" s="26" t="str">
        <f>F12</f>
        <v xml:space="preserve"> </v>
      </c>
      <c r="G77" s="37"/>
      <c r="H77" s="37"/>
      <c r="I77" s="31" t="s">
        <v>23</v>
      </c>
      <c r="J77" s="63" t="str">
        <f>IF(J12="","",J12)</f>
        <v>27. 10. 2017</v>
      </c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7"/>
      <c r="E79" s="37"/>
      <c r="F79" s="26" t="str">
        <f>E15</f>
        <v xml:space="preserve"> </v>
      </c>
      <c r="G79" s="37"/>
      <c r="H79" s="37"/>
      <c r="I79" s="31" t="s">
        <v>30</v>
      </c>
      <c r="J79" s="35" t="str">
        <f>E21</f>
        <v>NDCon s.r.o.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28</v>
      </c>
      <c r="D80" s="37"/>
      <c r="E80" s="37"/>
      <c r="F80" s="26" t="str">
        <f>IF(E18="","",E18)</f>
        <v>Vyplň údaj</v>
      </c>
      <c r="G80" s="37"/>
      <c r="H80" s="37"/>
      <c r="I80" s="31" t="s">
        <v>33</v>
      </c>
      <c r="J80" s="35" t="str">
        <f>E24</f>
        <v xml:space="preserve"> 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40"/>
      <c r="B82" s="141"/>
      <c r="C82" s="142" t="s">
        <v>106</v>
      </c>
      <c r="D82" s="143" t="s">
        <v>55</v>
      </c>
      <c r="E82" s="143" t="s">
        <v>51</v>
      </c>
      <c r="F82" s="143" t="s">
        <v>52</v>
      </c>
      <c r="G82" s="143" t="s">
        <v>107</v>
      </c>
      <c r="H82" s="143" t="s">
        <v>108</v>
      </c>
      <c r="I82" s="143" t="s">
        <v>109</v>
      </c>
      <c r="J82" s="143" t="s">
        <v>98</v>
      </c>
      <c r="K82" s="144" t="s">
        <v>110</v>
      </c>
      <c r="L82" s="145"/>
      <c r="M82" s="79" t="s">
        <v>3</v>
      </c>
      <c r="N82" s="80" t="s">
        <v>40</v>
      </c>
      <c r="O82" s="80" t="s">
        <v>111</v>
      </c>
      <c r="P82" s="80" t="s">
        <v>112</v>
      </c>
      <c r="Q82" s="80" t="s">
        <v>113</v>
      </c>
      <c r="R82" s="80" t="s">
        <v>114</v>
      </c>
      <c r="S82" s="80" t="s">
        <v>115</v>
      </c>
      <c r="T82" s="81" t="s">
        <v>116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="2" customFormat="1" ht="22.8" customHeight="1">
      <c r="A83" s="37"/>
      <c r="B83" s="38"/>
      <c r="C83" s="86" t="s">
        <v>117</v>
      </c>
      <c r="D83" s="37"/>
      <c r="E83" s="37"/>
      <c r="F83" s="37"/>
      <c r="G83" s="37"/>
      <c r="H83" s="37"/>
      <c r="I83" s="37"/>
      <c r="J83" s="146">
        <f>BK83</f>
        <v>0</v>
      </c>
      <c r="K83" s="37"/>
      <c r="L83" s="38"/>
      <c r="M83" s="82"/>
      <c r="N83" s="67"/>
      <c r="O83" s="83"/>
      <c r="P83" s="147">
        <f>P84+P115</f>
        <v>0</v>
      </c>
      <c r="Q83" s="83"/>
      <c r="R83" s="147">
        <f>R84+R115</f>
        <v>8.6715999999999998</v>
      </c>
      <c r="S83" s="83"/>
      <c r="T83" s="148">
        <f>T84+T115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8" t="s">
        <v>69</v>
      </c>
      <c r="AU83" s="18" t="s">
        <v>99</v>
      </c>
      <c r="BK83" s="149">
        <f>BK84+BK115</f>
        <v>0</v>
      </c>
    </row>
    <row r="84" s="12" customFormat="1" ht="25.92" customHeight="1">
      <c r="A84" s="12"/>
      <c r="B84" s="150"/>
      <c r="C84" s="12"/>
      <c r="D84" s="151" t="s">
        <v>69</v>
      </c>
      <c r="E84" s="152" t="s">
        <v>78</v>
      </c>
      <c r="F84" s="152" t="s">
        <v>189</v>
      </c>
      <c r="G84" s="12"/>
      <c r="H84" s="12"/>
      <c r="I84" s="153"/>
      <c r="J84" s="154">
        <f>BK84</f>
        <v>0</v>
      </c>
      <c r="K84" s="12"/>
      <c r="L84" s="150"/>
      <c r="M84" s="155"/>
      <c r="N84" s="156"/>
      <c r="O84" s="156"/>
      <c r="P84" s="157">
        <f>SUM(P85:P114)</f>
        <v>0</v>
      </c>
      <c r="Q84" s="156"/>
      <c r="R84" s="157">
        <f>SUM(R85:R114)</f>
        <v>0.1716</v>
      </c>
      <c r="S84" s="156"/>
      <c r="T84" s="158">
        <f>SUM(T85:T114)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1" t="s">
        <v>78</v>
      </c>
      <c r="AT84" s="159" t="s">
        <v>69</v>
      </c>
      <c r="AU84" s="159" t="s">
        <v>70</v>
      </c>
      <c r="AY84" s="151" t="s">
        <v>121</v>
      </c>
      <c r="BK84" s="160">
        <f>SUM(BK85:BK114)</f>
        <v>0</v>
      </c>
    </row>
    <row r="85" s="2" customFormat="1" ht="16.5" customHeight="1">
      <c r="A85" s="37"/>
      <c r="B85" s="163"/>
      <c r="C85" s="164" t="s">
        <v>78</v>
      </c>
      <c r="D85" s="164" t="s">
        <v>124</v>
      </c>
      <c r="E85" s="165" t="s">
        <v>692</v>
      </c>
      <c r="F85" s="166" t="s">
        <v>693</v>
      </c>
      <c r="G85" s="167" t="s">
        <v>694</v>
      </c>
      <c r="H85" s="168">
        <v>0.57199999999999995</v>
      </c>
      <c r="I85" s="169"/>
      <c r="J85" s="170">
        <f>ROUND(I85*H85,2)</f>
        <v>0</v>
      </c>
      <c r="K85" s="166" t="s">
        <v>193</v>
      </c>
      <c r="L85" s="38"/>
      <c r="M85" s="171" t="s">
        <v>3</v>
      </c>
      <c r="N85" s="172" t="s">
        <v>41</v>
      </c>
      <c r="O85" s="71"/>
      <c r="P85" s="173">
        <f>O85*H85</f>
        <v>0</v>
      </c>
      <c r="Q85" s="173">
        <v>0</v>
      </c>
      <c r="R85" s="173">
        <f>Q85*H85</f>
        <v>0</v>
      </c>
      <c r="S85" s="173">
        <v>0</v>
      </c>
      <c r="T85" s="17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75" t="s">
        <v>146</v>
      </c>
      <c r="AT85" s="175" t="s">
        <v>124</v>
      </c>
      <c r="AU85" s="175" t="s">
        <v>78</v>
      </c>
      <c r="AY85" s="18" t="s">
        <v>121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8" t="s">
        <v>78</v>
      </c>
      <c r="BK85" s="176">
        <f>ROUND(I85*H85,2)</f>
        <v>0</v>
      </c>
      <c r="BL85" s="18" t="s">
        <v>146</v>
      </c>
      <c r="BM85" s="175" t="s">
        <v>695</v>
      </c>
    </row>
    <row r="86" s="2" customFormat="1">
      <c r="A86" s="37"/>
      <c r="B86" s="38"/>
      <c r="C86" s="37"/>
      <c r="D86" s="177" t="s">
        <v>136</v>
      </c>
      <c r="E86" s="37"/>
      <c r="F86" s="182" t="s">
        <v>696</v>
      </c>
      <c r="G86" s="37"/>
      <c r="H86" s="37"/>
      <c r="I86" s="179"/>
      <c r="J86" s="37"/>
      <c r="K86" s="37"/>
      <c r="L86" s="38"/>
      <c r="M86" s="180"/>
      <c r="N86" s="181"/>
      <c r="O86" s="71"/>
      <c r="P86" s="71"/>
      <c r="Q86" s="71"/>
      <c r="R86" s="71"/>
      <c r="S86" s="71"/>
      <c r="T86" s="72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8" t="s">
        <v>136</v>
      </c>
      <c r="AU86" s="18" t="s">
        <v>78</v>
      </c>
    </row>
    <row r="87" s="2" customFormat="1">
      <c r="A87" s="37"/>
      <c r="B87" s="38"/>
      <c r="C87" s="37"/>
      <c r="D87" s="177" t="s">
        <v>131</v>
      </c>
      <c r="E87" s="37"/>
      <c r="F87" s="178" t="s">
        <v>215</v>
      </c>
      <c r="G87" s="37"/>
      <c r="H87" s="37"/>
      <c r="I87" s="179"/>
      <c r="J87" s="37"/>
      <c r="K87" s="37"/>
      <c r="L87" s="38"/>
      <c r="M87" s="180"/>
      <c r="N87" s="181"/>
      <c r="O87" s="71"/>
      <c r="P87" s="71"/>
      <c r="Q87" s="71"/>
      <c r="R87" s="71"/>
      <c r="S87" s="71"/>
      <c r="T87" s="72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131</v>
      </c>
      <c r="AU87" s="18" t="s">
        <v>78</v>
      </c>
    </row>
    <row r="88" s="2" customFormat="1" ht="16.5" customHeight="1">
      <c r="A88" s="37"/>
      <c r="B88" s="163"/>
      <c r="C88" s="164" t="s">
        <v>80</v>
      </c>
      <c r="D88" s="164" t="s">
        <v>124</v>
      </c>
      <c r="E88" s="165" t="s">
        <v>697</v>
      </c>
      <c r="F88" s="166" t="s">
        <v>698</v>
      </c>
      <c r="G88" s="167" t="s">
        <v>192</v>
      </c>
      <c r="H88" s="168">
        <v>5720</v>
      </c>
      <c r="I88" s="169"/>
      <c r="J88" s="170">
        <f>ROUND(I88*H88,2)</f>
        <v>0</v>
      </c>
      <c r="K88" s="166" t="s">
        <v>193</v>
      </c>
      <c r="L88" s="38"/>
      <c r="M88" s="171" t="s">
        <v>3</v>
      </c>
      <c r="N88" s="172" t="s">
        <v>41</v>
      </c>
      <c r="O88" s="71"/>
      <c r="P88" s="173">
        <f>O88*H88</f>
        <v>0</v>
      </c>
      <c r="Q88" s="173">
        <v>0</v>
      </c>
      <c r="R88" s="173">
        <f>Q88*H88</f>
        <v>0</v>
      </c>
      <c r="S88" s="173">
        <v>0</v>
      </c>
      <c r="T88" s="17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75" t="s">
        <v>146</v>
      </c>
      <c r="AT88" s="175" t="s">
        <v>124</v>
      </c>
      <c r="AU88" s="175" t="s">
        <v>78</v>
      </c>
      <c r="AY88" s="18" t="s">
        <v>121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8" t="s">
        <v>78</v>
      </c>
      <c r="BK88" s="176">
        <f>ROUND(I88*H88,2)</f>
        <v>0</v>
      </c>
      <c r="BL88" s="18" t="s">
        <v>146</v>
      </c>
      <c r="BM88" s="175" t="s">
        <v>699</v>
      </c>
    </row>
    <row r="89" s="2" customFormat="1">
      <c r="A89" s="37"/>
      <c r="B89" s="38"/>
      <c r="C89" s="37"/>
      <c r="D89" s="177" t="s">
        <v>136</v>
      </c>
      <c r="E89" s="37"/>
      <c r="F89" s="182" t="s">
        <v>700</v>
      </c>
      <c r="G89" s="37"/>
      <c r="H89" s="37"/>
      <c r="I89" s="179"/>
      <c r="J89" s="37"/>
      <c r="K89" s="37"/>
      <c r="L89" s="38"/>
      <c r="M89" s="180"/>
      <c r="N89" s="181"/>
      <c r="O89" s="71"/>
      <c r="P89" s="71"/>
      <c r="Q89" s="71"/>
      <c r="R89" s="71"/>
      <c r="S89" s="71"/>
      <c r="T89" s="72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8" t="s">
        <v>136</v>
      </c>
      <c r="AU89" s="18" t="s">
        <v>78</v>
      </c>
    </row>
    <row r="90" s="14" customFormat="1">
      <c r="A90" s="14"/>
      <c r="B90" s="194"/>
      <c r="C90" s="14"/>
      <c r="D90" s="177" t="s">
        <v>216</v>
      </c>
      <c r="E90" s="195" t="s">
        <v>3</v>
      </c>
      <c r="F90" s="196" t="s">
        <v>701</v>
      </c>
      <c r="G90" s="14"/>
      <c r="H90" s="197">
        <v>5720</v>
      </c>
      <c r="I90" s="198"/>
      <c r="J90" s="14"/>
      <c r="K90" s="14"/>
      <c r="L90" s="194"/>
      <c r="M90" s="199"/>
      <c r="N90" s="200"/>
      <c r="O90" s="200"/>
      <c r="P90" s="200"/>
      <c r="Q90" s="200"/>
      <c r="R90" s="200"/>
      <c r="S90" s="200"/>
      <c r="T90" s="20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195" t="s">
        <v>216</v>
      </c>
      <c r="AU90" s="195" t="s">
        <v>78</v>
      </c>
      <c r="AV90" s="14" t="s">
        <v>80</v>
      </c>
      <c r="AW90" s="14" t="s">
        <v>32</v>
      </c>
      <c r="AX90" s="14" t="s">
        <v>78</v>
      </c>
      <c r="AY90" s="195" t="s">
        <v>121</v>
      </c>
    </row>
    <row r="91" s="2" customFormat="1" ht="16.5" customHeight="1">
      <c r="A91" s="37"/>
      <c r="B91" s="163"/>
      <c r="C91" s="202" t="s">
        <v>139</v>
      </c>
      <c r="D91" s="202" t="s">
        <v>323</v>
      </c>
      <c r="E91" s="203" t="s">
        <v>702</v>
      </c>
      <c r="F91" s="204" t="s">
        <v>703</v>
      </c>
      <c r="G91" s="205" t="s">
        <v>326</v>
      </c>
      <c r="H91" s="206">
        <v>171.59999999999999</v>
      </c>
      <c r="I91" s="207"/>
      <c r="J91" s="208">
        <f>ROUND(I91*H91,2)</f>
        <v>0</v>
      </c>
      <c r="K91" s="204" t="s">
        <v>193</v>
      </c>
      <c r="L91" s="209"/>
      <c r="M91" s="210" t="s">
        <v>3</v>
      </c>
      <c r="N91" s="211" t="s">
        <v>41</v>
      </c>
      <c r="O91" s="71"/>
      <c r="P91" s="173">
        <f>O91*H91</f>
        <v>0</v>
      </c>
      <c r="Q91" s="173">
        <v>0.001</v>
      </c>
      <c r="R91" s="173">
        <f>Q91*H91</f>
        <v>0.1716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164</v>
      </c>
      <c r="AT91" s="175" t="s">
        <v>323</v>
      </c>
      <c r="AU91" s="175" t="s">
        <v>78</v>
      </c>
      <c r="AY91" s="18" t="s">
        <v>121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78</v>
      </c>
      <c r="BK91" s="176">
        <f>ROUND(I91*H91,2)</f>
        <v>0</v>
      </c>
      <c r="BL91" s="18" t="s">
        <v>146</v>
      </c>
      <c r="BM91" s="175" t="s">
        <v>704</v>
      </c>
    </row>
    <row r="92" s="2" customFormat="1">
      <c r="A92" s="37"/>
      <c r="B92" s="38"/>
      <c r="C92" s="37"/>
      <c r="D92" s="177" t="s">
        <v>136</v>
      </c>
      <c r="E92" s="37"/>
      <c r="F92" s="182" t="s">
        <v>705</v>
      </c>
      <c r="G92" s="37"/>
      <c r="H92" s="37"/>
      <c r="I92" s="179"/>
      <c r="J92" s="37"/>
      <c r="K92" s="37"/>
      <c r="L92" s="38"/>
      <c r="M92" s="180"/>
      <c r="N92" s="181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136</v>
      </c>
      <c r="AU92" s="18" t="s">
        <v>78</v>
      </c>
    </row>
    <row r="93" s="14" customFormat="1">
      <c r="A93" s="14"/>
      <c r="B93" s="194"/>
      <c r="C93" s="14"/>
      <c r="D93" s="177" t="s">
        <v>216</v>
      </c>
      <c r="E93" s="195" t="s">
        <v>3</v>
      </c>
      <c r="F93" s="196" t="s">
        <v>706</v>
      </c>
      <c r="G93" s="14"/>
      <c r="H93" s="197">
        <v>171.59999999999999</v>
      </c>
      <c r="I93" s="198"/>
      <c r="J93" s="14"/>
      <c r="K93" s="14"/>
      <c r="L93" s="194"/>
      <c r="M93" s="199"/>
      <c r="N93" s="200"/>
      <c r="O93" s="200"/>
      <c r="P93" s="200"/>
      <c r="Q93" s="200"/>
      <c r="R93" s="200"/>
      <c r="S93" s="200"/>
      <c r="T93" s="20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195" t="s">
        <v>216</v>
      </c>
      <c r="AU93" s="195" t="s">
        <v>78</v>
      </c>
      <c r="AV93" s="14" t="s">
        <v>80</v>
      </c>
      <c r="AW93" s="14" t="s">
        <v>32</v>
      </c>
      <c r="AX93" s="14" t="s">
        <v>78</v>
      </c>
      <c r="AY93" s="195" t="s">
        <v>121</v>
      </c>
    </row>
    <row r="94" s="2" customFormat="1" ht="16.5" customHeight="1">
      <c r="A94" s="37"/>
      <c r="B94" s="163"/>
      <c r="C94" s="164" t="s">
        <v>146</v>
      </c>
      <c r="D94" s="164" t="s">
        <v>124</v>
      </c>
      <c r="E94" s="165" t="s">
        <v>707</v>
      </c>
      <c r="F94" s="166" t="s">
        <v>708</v>
      </c>
      <c r="G94" s="167" t="s">
        <v>694</v>
      </c>
      <c r="H94" s="168">
        <v>0.57199999999999995</v>
      </c>
      <c r="I94" s="169"/>
      <c r="J94" s="170">
        <f>ROUND(I94*H94,2)</f>
        <v>0</v>
      </c>
      <c r="K94" s="166" t="s">
        <v>193</v>
      </c>
      <c r="L94" s="38"/>
      <c r="M94" s="171" t="s">
        <v>3</v>
      </c>
      <c r="N94" s="172" t="s">
        <v>41</v>
      </c>
      <c r="O94" s="7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75" t="s">
        <v>146</v>
      </c>
      <c r="AT94" s="175" t="s">
        <v>124</v>
      </c>
      <c r="AU94" s="175" t="s">
        <v>78</v>
      </c>
      <c r="AY94" s="18" t="s">
        <v>121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8" t="s">
        <v>78</v>
      </c>
      <c r="BK94" s="176">
        <f>ROUND(I94*H94,2)</f>
        <v>0</v>
      </c>
      <c r="BL94" s="18" t="s">
        <v>146</v>
      </c>
      <c r="BM94" s="175" t="s">
        <v>709</v>
      </c>
    </row>
    <row r="95" s="2" customFormat="1">
      <c r="A95" s="37"/>
      <c r="B95" s="38"/>
      <c r="C95" s="37"/>
      <c r="D95" s="177" t="s">
        <v>136</v>
      </c>
      <c r="E95" s="37"/>
      <c r="F95" s="182" t="s">
        <v>710</v>
      </c>
      <c r="G95" s="37"/>
      <c r="H95" s="37"/>
      <c r="I95" s="179"/>
      <c r="J95" s="37"/>
      <c r="K95" s="37"/>
      <c r="L95" s="38"/>
      <c r="M95" s="180"/>
      <c r="N95" s="181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136</v>
      </c>
      <c r="AU95" s="18" t="s">
        <v>78</v>
      </c>
    </row>
    <row r="96" s="14" customFormat="1">
      <c r="A96" s="14"/>
      <c r="B96" s="194"/>
      <c r="C96" s="14"/>
      <c r="D96" s="177" t="s">
        <v>216</v>
      </c>
      <c r="E96" s="195" t="s">
        <v>3</v>
      </c>
      <c r="F96" s="196" t="s">
        <v>711</v>
      </c>
      <c r="G96" s="14"/>
      <c r="H96" s="197">
        <v>0.57199999999999995</v>
      </c>
      <c r="I96" s="198"/>
      <c r="J96" s="14"/>
      <c r="K96" s="14"/>
      <c r="L96" s="194"/>
      <c r="M96" s="199"/>
      <c r="N96" s="200"/>
      <c r="O96" s="200"/>
      <c r="P96" s="200"/>
      <c r="Q96" s="200"/>
      <c r="R96" s="200"/>
      <c r="S96" s="200"/>
      <c r="T96" s="20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195" t="s">
        <v>216</v>
      </c>
      <c r="AU96" s="195" t="s">
        <v>78</v>
      </c>
      <c r="AV96" s="14" t="s">
        <v>80</v>
      </c>
      <c r="AW96" s="14" t="s">
        <v>32</v>
      </c>
      <c r="AX96" s="14" t="s">
        <v>78</v>
      </c>
      <c r="AY96" s="195" t="s">
        <v>121</v>
      </c>
    </row>
    <row r="97" s="2" customFormat="1" ht="16.5" customHeight="1">
      <c r="A97" s="37"/>
      <c r="B97" s="163"/>
      <c r="C97" s="164" t="s">
        <v>120</v>
      </c>
      <c r="D97" s="164" t="s">
        <v>124</v>
      </c>
      <c r="E97" s="165" t="s">
        <v>712</v>
      </c>
      <c r="F97" s="166" t="s">
        <v>713</v>
      </c>
      <c r="G97" s="167" t="s">
        <v>694</v>
      </c>
      <c r="H97" s="168">
        <v>0.57199999999999995</v>
      </c>
      <c r="I97" s="169"/>
      <c r="J97" s="170">
        <f>ROUND(I97*H97,2)</f>
        <v>0</v>
      </c>
      <c r="K97" s="166" t="s">
        <v>193</v>
      </c>
      <c r="L97" s="38"/>
      <c r="M97" s="171" t="s">
        <v>3</v>
      </c>
      <c r="N97" s="172" t="s">
        <v>41</v>
      </c>
      <c r="O97" s="71"/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75" t="s">
        <v>146</v>
      </c>
      <c r="AT97" s="175" t="s">
        <v>124</v>
      </c>
      <c r="AU97" s="175" t="s">
        <v>78</v>
      </c>
      <c r="AY97" s="18" t="s">
        <v>121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8" t="s">
        <v>78</v>
      </c>
      <c r="BK97" s="176">
        <f>ROUND(I97*H97,2)</f>
        <v>0</v>
      </c>
      <c r="BL97" s="18" t="s">
        <v>146</v>
      </c>
      <c r="BM97" s="175" t="s">
        <v>714</v>
      </c>
    </row>
    <row r="98" s="2" customFormat="1">
      <c r="A98" s="37"/>
      <c r="B98" s="38"/>
      <c r="C98" s="37"/>
      <c r="D98" s="177" t="s">
        <v>136</v>
      </c>
      <c r="E98" s="37"/>
      <c r="F98" s="182" t="s">
        <v>715</v>
      </c>
      <c r="G98" s="37"/>
      <c r="H98" s="37"/>
      <c r="I98" s="179"/>
      <c r="J98" s="37"/>
      <c r="K98" s="37"/>
      <c r="L98" s="38"/>
      <c r="M98" s="180"/>
      <c r="N98" s="181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136</v>
      </c>
      <c r="AU98" s="18" t="s">
        <v>78</v>
      </c>
    </row>
    <row r="99" s="14" customFormat="1">
      <c r="A99" s="14"/>
      <c r="B99" s="194"/>
      <c r="C99" s="14"/>
      <c r="D99" s="177" t="s">
        <v>216</v>
      </c>
      <c r="E99" s="195" t="s">
        <v>3</v>
      </c>
      <c r="F99" s="196" t="s">
        <v>711</v>
      </c>
      <c r="G99" s="14"/>
      <c r="H99" s="197">
        <v>0.57199999999999995</v>
      </c>
      <c r="I99" s="198"/>
      <c r="J99" s="14"/>
      <c r="K99" s="14"/>
      <c r="L99" s="194"/>
      <c r="M99" s="199"/>
      <c r="N99" s="200"/>
      <c r="O99" s="200"/>
      <c r="P99" s="200"/>
      <c r="Q99" s="200"/>
      <c r="R99" s="200"/>
      <c r="S99" s="200"/>
      <c r="T99" s="20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195" t="s">
        <v>216</v>
      </c>
      <c r="AU99" s="195" t="s">
        <v>78</v>
      </c>
      <c r="AV99" s="14" t="s">
        <v>80</v>
      </c>
      <c r="AW99" s="14" t="s">
        <v>32</v>
      </c>
      <c r="AX99" s="14" t="s">
        <v>78</v>
      </c>
      <c r="AY99" s="195" t="s">
        <v>121</v>
      </c>
    </row>
    <row r="100" s="2" customFormat="1" ht="16.5" customHeight="1">
      <c r="A100" s="37"/>
      <c r="B100" s="163"/>
      <c r="C100" s="164" t="s">
        <v>154</v>
      </c>
      <c r="D100" s="164" t="s">
        <v>124</v>
      </c>
      <c r="E100" s="165" t="s">
        <v>716</v>
      </c>
      <c r="F100" s="166" t="s">
        <v>717</v>
      </c>
      <c r="G100" s="167" t="s">
        <v>192</v>
      </c>
      <c r="H100" s="168">
        <v>5720</v>
      </c>
      <c r="I100" s="169"/>
      <c r="J100" s="170">
        <f>ROUND(I100*H100,2)</f>
        <v>0</v>
      </c>
      <c r="K100" s="166" t="s">
        <v>193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146</v>
      </c>
      <c r="AT100" s="175" t="s">
        <v>124</v>
      </c>
      <c r="AU100" s="175" t="s">
        <v>78</v>
      </c>
      <c r="AY100" s="18" t="s">
        <v>121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146</v>
      </c>
      <c r="BM100" s="175" t="s">
        <v>718</v>
      </c>
    </row>
    <row r="101" s="2" customFormat="1">
      <c r="A101" s="37"/>
      <c r="B101" s="38"/>
      <c r="C101" s="37"/>
      <c r="D101" s="177" t="s">
        <v>136</v>
      </c>
      <c r="E101" s="37"/>
      <c r="F101" s="182" t="s">
        <v>719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136</v>
      </c>
      <c r="AU101" s="18" t="s">
        <v>78</v>
      </c>
    </row>
    <row r="102" s="14" customFormat="1">
      <c r="A102" s="14"/>
      <c r="B102" s="194"/>
      <c r="C102" s="14"/>
      <c r="D102" s="177" t="s">
        <v>216</v>
      </c>
      <c r="E102" s="195" t="s">
        <v>3</v>
      </c>
      <c r="F102" s="196" t="s">
        <v>701</v>
      </c>
      <c r="G102" s="14"/>
      <c r="H102" s="197">
        <v>5720</v>
      </c>
      <c r="I102" s="198"/>
      <c r="J102" s="14"/>
      <c r="K102" s="14"/>
      <c r="L102" s="194"/>
      <c r="M102" s="199"/>
      <c r="N102" s="200"/>
      <c r="O102" s="200"/>
      <c r="P102" s="200"/>
      <c r="Q102" s="200"/>
      <c r="R102" s="200"/>
      <c r="S102" s="200"/>
      <c r="T102" s="20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5" t="s">
        <v>216</v>
      </c>
      <c r="AU102" s="195" t="s">
        <v>78</v>
      </c>
      <c r="AV102" s="14" t="s">
        <v>80</v>
      </c>
      <c r="AW102" s="14" t="s">
        <v>32</v>
      </c>
      <c r="AX102" s="14" t="s">
        <v>78</v>
      </c>
      <c r="AY102" s="195" t="s">
        <v>121</v>
      </c>
    </row>
    <row r="103" s="2" customFormat="1" ht="16.5" customHeight="1">
      <c r="A103" s="37"/>
      <c r="B103" s="163"/>
      <c r="C103" s="164" t="s">
        <v>159</v>
      </c>
      <c r="D103" s="164" t="s">
        <v>124</v>
      </c>
      <c r="E103" s="165" t="s">
        <v>720</v>
      </c>
      <c r="F103" s="166" t="s">
        <v>721</v>
      </c>
      <c r="G103" s="167" t="s">
        <v>192</v>
      </c>
      <c r="H103" s="168">
        <v>5720</v>
      </c>
      <c r="I103" s="169"/>
      <c r="J103" s="170">
        <f>ROUND(I103*H103,2)</f>
        <v>0</v>
      </c>
      <c r="K103" s="166" t="s">
        <v>193</v>
      </c>
      <c r="L103" s="38"/>
      <c r="M103" s="171" t="s">
        <v>3</v>
      </c>
      <c r="N103" s="172" t="s">
        <v>41</v>
      </c>
      <c r="O103" s="71"/>
      <c r="P103" s="173">
        <f>O103*H103</f>
        <v>0</v>
      </c>
      <c r="Q103" s="173">
        <v>0</v>
      </c>
      <c r="R103" s="173">
        <f>Q103*H103</f>
        <v>0</v>
      </c>
      <c r="S103" s="173">
        <v>0</v>
      </c>
      <c r="T103" s="17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75" t="s">
        <v>146</v>
      </c>
      <c r="AT103" s="175" t="s">
        <v>124</v>
      </c>
      <c r="AU103" s="175" t="s">
        <v>78</v>
      </c>
      <c r="AY103" s="18" t="s">
        <v>121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8" t="s">
        <v>78</v>
      </c>
      <c r="BK103" s="176">
        <f>ROUND(I103*H103,2)</f>
        <v>0</v>
      </c>
      <c r="BL103" s="18" t="s">
        <v>146</v>
      </c>
      <c r="BM103" s="175" t="s">
        <v>722</v>
      </c>
    </row>
    <row r="104" s="2" customFormat="1">
      <c r="A104" s="37"/>
      <c r="B104" s="38"/>
      <c r="C104" s="37"/>
      <c r="D104" s="177" t="s">
        <v>136</v>
      </c>
      <c r="E104" s="37"/>
      <c r="F104" s="182" t="s">
        <v>723</v>
      </c>
      <c r="G104" s="37"/>
      <c r="H104" s="37"/>
      <c r="I104" s="179"/>
      <c r="J104" s="37"/>
      <c r="K104" s="37"/>
      <c r="L104" s="38"/>
      <c r="M104" s="180"/>
      <c r="N104" s="181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136</v>
      </c>
      <c r="AU104" s="18" t="s">
        <v>78</v>
      </c>
    </row>
    <row r="105" s="14" customFormat="1">
      <c r="A105" s="14"/>
      <c r="B105" s="194"/>
      <c r="C105" s="14"/>
      <c r="D105" s="177" t="s">
        <v>216</v>
      </c>
      <c r="E105" s="195" t="s">
        <v>3</v>
      </c>
      <c r="F105" s="196" t="s">
        <v>701</v>
      </c>
      <c r="G105" s="14"/>
      <c r="H105" s="197">
        <v>5720</v>
      </c>
      <c r="I105" s="198"/>
      <c r="J105" s="14"/>
      <c r="K105" s="14"/>
      <c r="L105" s="194"/>
      <c r="M105" s="199"/>
      <c r="N105" s="200"/>
      <c r="O105" s="200"/>
      <c r="P105" s="200"/>
      <c r="Q105" s="200"/>
      <c r="R105" s="200"/>
      <c r="S105" s="200"/>
      <c r="T105" s="20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5" t="s">
        <v>216</v>
      </c>
      <c r="AU105" s="195" t="s">
        <v>78</v>
      </c>
      <c r="AV105" s="14" t="s">
        <v>80</v>
      </c>
      <c r="AW105" s="14" t="s">
        <v>32</v>
      </c>
      <c r="AX105" s="14" t="s">
        <v>78</v>
      </c>
      <c r="AY105" s="195" t="s">
        <v>121</v>
      </c>
    </row>
    <row r="106" s="2" customFormat="1" ht="16.5" customHeight="1">
      <c r="A106" s="37"/>
      <c r="B106" s="163"/>
      <c r="C106" s="164" t="s">
        <v>164</v>
      </c>
      <c r="D106" s="164" t="s">
        <v>124</v>
      </c>
      <c r="E106" s="165" t="s">
        <v>724</v>
      </c>
      <c r="F106" s="166" t="s">
        <v>725</v>
      </c>
      <c r="G106" s="167" t="s">
        <v>198</v>
      </c>
      <c r="H106" s="168">
        <v>57.200000000000003</v>
      </c>
      <c r="I106" s="169"/>
      <c r="J106" s="170">
        <f>ROUND(I106*H106,2)</f>
        <v>0</v>
      </c>
      <c r="K106" s="166" t="s">
        <v>193</v>
      </c>
      <c r="L106" s="38"/>
      <c r="M106" s="171" t="s">
        <v>3</v>
      </c>
      <c r="N106" s="172" t="s">
        <v>41</v>
      </c>
      <c r="O106" s="71"/>
      <c r="P106" s="173">
        <f>O106*H106</f>
        <v>0</v>
      </c>
      <c r="Q106" s="173">
        <v>0</v>
      </c>
      <c r="R106" s="173">
        <f>Q106*H106</f>
        <v>0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146</v>
      </c>
      <c r="AT106" s="175" t="s">
        <v>124</v>
      </c>
      <c r="AU106" s="175" t="s">
        <v>78</v>
      </c>
      <c r="AY106" s="18" t="s">
        <v>121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78</v>
      </c>
      <c r="BK106" s="176">
        <f>ROUND(I106*H106,2)</f>
        <v>0</v>
      </c>
      <c r="BL106" s="18" t="s">
        <v>146</v>
      </c>
      <c r="BM106" s="175" t="s">
        <v>726</v>
      </c>
    </row>
    <row r="107" s="2" customFormat="1">
      <c r="A107" s="37"/>
      <c r="B107" s="38"/>
      <c r="C107" s="37"/>
      <c r="D107" s="177" t="s">
        <v>136</v>
      </c>
      <c r="E107" s="37"/>
      <c r="F107" s="182" t="s">
        <v>727</v>
      </c>
      <c r="G107" s="37"/>
      <c r="H107" s="37"/>
      <c r="I107" s="179"/>
      <c r="J107" s="37"/>
      <c r="K107" s="37"/>
      <c r="L107" s="38"/>
      <c r="M107" s="180"/>
      <c r="N107" s="181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136</v>
      </c>
      <c r="AU107" s="18" t="s">
        <v>78</v>
      </c>
    </row>
    <row r="108" s="14" customFormat="1">
      <c r="A108" s="14"/>
      <c r="B108" s="194"/>
      <c r="C108" s="14"/>
      <c r="D108" s="177" t="s">
        <v>216</v>
      </c>
      <c r="E108" s="195" t="s">
        <v>3</v>
      </c>
      <c r="F108" s="196" t="s">
        <v>728</v>
      </c>
      <c r="G108" s="14"/>
      <c r="H108" s="197">
        <v>57.200000000000003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216</v>
      </c>
      <c r="AU108" s="195" t="s">
        <v>78</v>
      </c>
      <c r="AV108" s="14" t="s">
        <v>80</v>
      </c>
      <c r="AW108" s="14" t="s">
        <v>32</v>
      </c>
      <c r="AX108" s="14" t="s">
        <v>78</v>
      </c>
      <c r="AY108" s="195" t="s">
        <v>121</v>
      </c>
    </row>
    <row r="109" s="2" customFormat="1" ht="16.5" customHeight="1">
      <c r="A109" s="37"/>
      <c r="B109" s="163"/>
      <c r="C109" s="164" t="s">
        <v>170</v>
      </c>
      <c r="D109" s="164" t="s">
        <v>124</v>
      </c>
      <c r="E109" s="165" t="s">
        <v>729</v>
      </c>
      <c r="F109" s="166" t="s">
        <v>730</v>
      </c>
      <c r="G109" s="167" t="s">
        <v>198</v>
      </c>
      <c r="H109" s="168">
        <v>57.200000000000003</v>
      </c>
      <c r="I109" s="169"/>
      <c r="J109" s="170">
        <f>ROUND(I109*H109,2)</f>
        <v>0</v>
      </c>
      <c r="K109" s="166" t="s">
        <v>193</v>
      </c>
      <c r="L109" s="38"/>
      <c r="M109" s="171" t="s">
        <v>3</v>
      </c>
      <c r="N109" s="172" t="s">
        <v>41</v>
      </c>
      <c r="O109" s="71"/>
      <c r="P109" s="173">
        <f>O109*H109</f>
        <v>0</v>
      </c>
      <c r="Q109" s="173">
        <v>0</v>
      </c>
      <c r="R109" s="173">
        <f>Q109*H109</f>
        <v>0</v>
      </c>
      <c r="S109" s="173">
        <v>0</v>
      </c>
      <c r="T109" s="17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75" t="s">
        <v>146</v>
      </c>
      <c r="AT109" s="175" t="s">
        <v>124</v>
      </c>
      <c r="AU109" s="175" t="s">
        <v>78</v>
      </c>
      <c r="AY109" s="18" t="s">
        <v>121</v>
      </c>
      <c r="BE109" s="176">
        <f>IF(N109="základní",J109,0)</f>
        <v>0</v>
      </c>
      <c r="BF109" s="176">
        <f>IF(N109="snížená",J109,0)</f>
        <v>0</v>
      </c>
      <c r="BG109" s="176">
        <f>IF(N109="zákl. přenesená",J109,0)</f>
        <v>0</v>
      </c>
      <c r="BH109" s="176">
        <f>IF(N109="sníž. přenesená",J109,0)</f>
        <v>0</v>
      </c>
      <c r="BI109" s="176">
        <f>IF(N109="nulová",J109,0)</f>
        <v>0</v>
      </c>
      <c r="BJ109" s="18" t="s">
        <v>78</v>
      </c>
      <c r="BK109" s="176">
        <f>ROUND(I109*H109,2)</f>
        <v>0</v>
      </c>
      <c r="BL109" s="18" t="s">
        <v>146</v>
      </c>
      <c r="BM109" s="175" t="s">
        <v>731</v>
      </c>
    </row>
    <row r="110" s="2" customFormat="1">
      <c r="A110" s="37"/>
      <c r="B110" s="38"/>
      <c r="C110" s="37"/>
      <c r="D110" s="177" t="s">
        <v>136</v>
      </c>
      <c r="E110" s="37"/>
      <c r="F110" s="182" t="s">
        <v>732</v>
      </c>
      <c r="G110" s="37"/>
      <c r="H110" s="37"/>
      <c r="I110" s="179"/>
      <c r="J110" s="37"/>
      <c r="K110" s="37"/>
      <c r="L110" s="38"/>
      <c r="M110" s="180"/>
      <c r="N110" s="181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136</v>
      </c>
      <c r="AU110" s="18" t="s">
        <v>78</v>
      </c>
    </row>
    <row r="111" s="14" customFormat="1">
      <c r="A111" s="14"/>
      <c r="B111" s="194"/>
      <c r="C111" s="14"/>
      <c r="D111" s="177" t="s">
        <v>216</v>
      </c>
      <c r="E111" s="195" t="s">
        <v>3</v>
      </c>
      <c r="F111" s="196" t="s">
        <v>733</v>
      </c>
      <c r="G111" s="14"/>
      <c r="H111" s="197">
        <v>57.200000000000003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216</v>
      </c>
      <c r="AU111" s="195" t="s">
        <v>78</v>
      </c>
      <c r="AV111" s="14" t="s">
        <v>80</v>
      </c>
      <c r="AW111" s="14" t="s">
        <v>32</v>
      </c>
      <c r="AX111" s="14" t="s">
        <v>78</v>
      </c>
      <c r="AY111" s="195" t="s">
        <v>121</v>
      </c>
    </row>
    <row r="112" s="2" customFormat="1" ht="16.5" customHeight="1">
      <c r="A112" s="37"/>
      <c r="B112" s="163"/>
      <c r="C112" s="164" t="s">
        <v>243</v>
      </c>
      <c r="D112" s="164" t="s">
        <v>124</v>
      </c>
      <c r="E112" s="165" t="s">
        <v>734</v>
      </c>
      <c r="F112" s="166" t="s">
        <v>735</v>
      </c>
      <c r="G112" s="167" t="s">
        <v>198</v>
      </c>
      <c r="H112" s="168">
        <v>514.79999999999995</v>
      </c>
      <c r="I112" s="169"/>
      <c r="J112" s="170">
        <f>ROUND(I112*H112,2)</f>
        <v>0</v>
      </c>
      <c r="K112" s="166" t="s">
        <v>193</v>
      </c>
      <c r="L112" s="38"/>
      <c r="M112" s="171" t="s">
        <v>3</v>
      </c>
      <c r="N112" s="172" t="s">
        <v>41</v>
      </c>
      <c r="O112" s="71"/>
      <c r="P112" s="173">
        <f>O112*H112</f>
        <v>0</v>
      </c>
      <c r="Q112" s="173">
        <v>0</v>
      </c>
      <c r="R112" s="173">
        <f>Q112*H112</f>
        <v>0</v>
      </c>
      <c r="S112" s="173">
        <v>0</v>
      </c>
      <c r="T112" s="17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5" t="s">
        <v>146</v>
      </c>
      <c r="AT112" s="175" t="s">
        <v>124</v>
      </c>
      <c r="AU112" s="175" t="s">
        <v>78</v>
      </c>
      <c r="AY112" s="18" t="s">
        <v>121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8" t="s">
        <v>78</v>
      </c>
      <c r="BK112" s="176">
        <f>ROUND(I112*H112,2)</f>
        <v>0</v>
      </c>
      <c r="BL112" s="18" t="s">
        <v>146</v>
      </c>
      <c r="BM112" s="175" t="s">
        <v>736</v>
      </c>
    </row>
    <row r="113" s="2" customFormat="1">
      <c r="A113" s="37"/>
      <c r="B113" s="38"/>
      <c r="C113" s="37"/>
      <c r="D113" s="177" t="s">
        <v>136</v>
      </c>
      <c r="E113" s="37"/>
      <c r="F113" s="182" t="s">
        <v>737</v>
      </c>
      <c r="G113" s="37"/>
      <c r="H113" s="37"/>
      <c r="I113" s="179"/>
      <c r="J113" s="37"/>
      <c r="K113" s="37"/>
      <c r="L113" s="38"/>
      <c r="M113" s="180"/>
      <c r="N113" s="181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136</v>
      </c>
      <c r="AU113" s="18" t="s">
        <v>78</v>
      </c>
    </row>
    <row r="114" s="14" customFormat="1">
      <c r="A114" s="14"/>
      <c r="B114" s="194"/>
      <c r="C114" s="14"/>
      <c r="D114" s="177" t="s">
        <v>216</v>
      </c>
      <c r="E114" s="195" t="s">
        <v>3</v>
      </c>
      <c r="F114" s="196" t="s">
        <v>738</v>
      </c>
      <c r="G114" s="14"/>
      <c r="H114" s="197">
        <v>514.79999999999995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216</v>
      </c>
      <c r="AU114" s="195" t="s">
        <v>78</v>
      </c>
      <c r="AV114" s="14" t="s">
        <v>80</v>
      </c>
      <c r="AW114" s="14" t="s">
        <v>32</v>
      </c>
      <c r="AX114" s="14" t="s">
        <v>78</v>
      </c>
      <c r="AY114" s="195" t="s">
        <v>121</v>
      </c>
    </row>
    <row r="115" s="12" customFormat="1" ht="25.92" customHeight="1">
      <c r="A115" s="12"/>
      <c r="B115" s="150"/>
      <c r="C115" s="12"/>
      <c r="D115" s="151" t="s">
        <v>69</v>
      </c>
      <c r="E115" s="152" t="s">
        <v>187</v>
      </c>
      <c r="F115" s="152" t="s">
        <v>188</v>
      </c>
      <c r="G115" s="12"/>
      <c r="H115" s="12"/>
      <c r="I115" s="153"/>
      <c r="J115" s="154">
        <f>BK115</f>
        <v>0</v>
      </c>
      <c r="K115" s="12"/>
      <c r="L115" s="150"/>
      <c r="M115" s="155"/>
      <c r="N115" s="156"/>
      <c r="O115" s="156"/>
      <c r="P115" s="157">
        <f>P116+P119</f>
        <v>0</v>
      </c>
      <c r="Q115" s="156"/>
      <c r="R115" s="157">
        <f>R116+R119</f>
        <v>8.5</v>
      </c>
      <c r="S115" s="156"/>
      <c r="T115" s="158">
        <f>T116+T119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51" t="s">
        <v>78</v>
      </c>
      <c r="AT115" s="159" t="s">
        <v>69</v>
      </c>
      <c r="AU115" s="159" t="s">
        <v>70</v>
      </c>
      <c r="AY115" s="151" t="s">
        <v>121</v>
      </c>
      <c r="BK115" s="160">
        <f>BK116+BK119</f>
        <v>0</v>
      </c>
    </row>
    <row r="116" s="12" customFormat="1" ht="22.8" customHeight="1">
      <c r="A116" s="12"/>
      <c r="B116" s="150"/>
      <c r="C116" s="12"/>
      <c r="D116" s="151" t="s">
        <v>69</v>
      </c>
      <c r="E116" s="161" t="s">
        <v>139</v>
      </c>
      <c r="F116" s="161" t="s">
        <v>739</v>
      </c>
      <c r="G116" s="12"/>
      <c r="H116" s="12"/>
      <c r="I116" s="153"/>
      <c r="J116" s="162">
        <f>BK116</f>
        <v>0</v>
      </c>
      <c r="K116" s="12"/>
      <c r="L116" s="150"/>
      <c r="M116" s="155"/>
      <c r="N116" s="156"/>
      <c r="O116" s="156"/>
      <c r="P116" s="157">
        <f>SUM(P117:P118)</f>
        <v>0</v>
      </c>
      <c r="Q116" s="156"/>
      <c r="R116" s="157">
        <f>SUM(R117:R118)</f>
        <v>8.5</v>
      </c>
      <c r="S116" s="156"/>
      <c r="T116" s="158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51" t="s">
        <v>78</v>
      </c>
      <c r="AT116" s="159" t="s">
        <v>69</v>
      </c>
      <c r="AU116" s="159" t="s">
        <v>78</v>
      </c>
      <c r="AY116" s="151" t="s">
        <v>121</v>
      </c>
      <c r="BK116" s="160">
        <f>SUM(BK117:BK118)</f>
        <v>0</v>
      </c>
    </row>
    <row r="117" s="2" customFormat="1" ht="16.5" customHeight="1">
      <c r="A117" s="37"/>
      <c r="B117" s="163"/>
      <c r="C117" s="164" t="s">
        <v>250</v>
      </c>
      <c r="D117" s="164" t="s">
        <v>124</v>
      </c>
      <c r="E117" s="165" t="s">
        <v>740</v>
      </c>
      <c r="F117" s="166" t="s">
        <v>741</v>
      </c>
      <c r="G117" s="167" t="s">
        <v>742</v>
      </c>
      <c r="H117" s="168">
        <v>10</v>
      </c>
      <c r="I117" s="169"/>
      <c r="J117" s="170">
        <f>ROUND(I117*H117,2)</f>
        <v>0</v>
      </c>
      <c r="K117" s="166" t="s">
        <v>3</v>
      </c>
      <c r="L117" s="38"/>
      <c r="M117" s="171" t="s">
        <v>3</v>
      </c>
      <c r="N117" s="172" t="s">
        <v>41</v>
      </c>
      <c r="O117" s="71"/>
      <c r="P117" s="173">
        <f>O117*H117</f>
        <v>0</v>
      </c>
      <c r="Q117" s="173">
        <v>0.84999999999999998</v>
      </c>
      <c r="R117" s="173">
        <f>Q117*H117</f>
        <v>8.5</v>
      </c>
      <c r="S117" s="173">
        <v>0</v>
      </c>
      <c r="T117" s="17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75" t="s">
        <v>146</v>
      </c>
      <c r="AT117" s="175" t="s">
        <v>124</v>
      </c>
      <c r="AU117" s="175" t="s">
        <v>80</v>
      </c>
      <c r="AY117" s="18" t="s">
        <v>121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8" t="s">
        <v>78</v>
      </c>
      <c r="BK117" s="176">
        <f>ROUND(I117*H117,2)</f>
        <v>0</v>
      </c>
      <c r="BL117" s="18" t="s">
        <v>146</v>
      </c>
      <c r="BM117" s="175" t="s">
        <v>743</v>
      </c>
    </row>
    <row r="118" s="2" customFormat="1">
      <c r="A118" s="37"/>
      <c r="B118" s="38"/>
      <c r="C118" s="37"/>
      <c r="D118" s="177" t="s">
        <v>136</v>
      </c>
      <c r="E118" s="37"/>
      <c r="F118" s="182" t="s">
        <v>744</v>
      </c>
      <c r="G118" s="37"/>
      <c r="H118" s="37"/>
      <c r="I118" s="179"/>
      <c r="J118" s="37"/>
      <c r="K118" s="37"/>
      <c r="L118" s="38"/>
      <c r="M118" s="180"/>
      <c r="N118" s="181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136</v>
      </c>
      <c r="AU118" s="18" t="s">
        <v>80</v>
      </c>
    </row>
    <row r="119" s="12" customFormat="1" ht="22.8" customHeight="1">
      <c r="A119" s="12"/>
      <c r="B119" s="150"/>
      <c r="C119" s="12"/>
      <c r="D119" s="151" t="s">
        <v>69</v>
      </c>
      <c r="E119" s="161" t="s">
        <v>745</v>
      </c>
      <c r="F119" s="161" t="s">
        <v>501</v>
      </c>
      <c r="G119" s="12"/>
      <c r="H119" s="12"/>
      <c r="I119" s="153"/>
      <c r="J119" s="162">
        <f>BK119</f>
        <v>0</v>
      </c>
      <c r="K119" s="12"/>
      <c r="L119" s="150"/>
      <c r="M119" s="155"/>
      <c r="N119" s="156"/>
      <c r="O119" s="156"/>
      <c r="P119" s="157">
        <f>SUM(P120:P121)</f>
        <v>0</v>
      </c>
      <c r="Q119" s="156"/>
      <c r="R119" s="157">
        <f>SUM(R120:R121)</f>
        <v>0</v>
      </c>
      <c r="S119" s="156"/>
      <c r="T119" s="158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1" t="s">
        <v>78</v>
      </c>
      <c r="AT119" s="159" t="s">
        <v>69</v>
      </c>
      <c r="AU119" s="159" t="s">
        <v>78</v>
      </c>
      <c r="AY119" s="151" t="s">
        <v>121</v>
      </c>
      <c r="BK119" s="160">
        <f>SUM(BK120:BK121)</f>
        <v>0</v>
      </c>
    </row>
    <row r="120" s="2" customFormat="1" ht="16.5" customHeight="1">
      <c r="A120" s="37"/>
      <c r="B120" s="163"/>
      <c r="C120" s="164" t="s">
        <v>257</v>
      </c>
      <c r="D120" s="164" t="s">
        <v>124</v>
      </c>
      <c r="E120" s="165" t="s">
        <v>746</v>
      </c>
      <c r="F120" s="166" t="s">
        <v>747</v>
      </c>
      <c r="G120" s="167" t="s">
        <v>291</v>
      </c>
      <c r="H120" s="168">
        <v>8.6720000000000006</v>
      </c>
      <c r="I120" s="169"/>
      <c r="J120" s="170">
        <f>ROUND(I120*H120,2)</f>
        <v>0</v>
      </c>
      <c r="K120" s="166" t="s">
        <v>193</v>
      </c>
      <c r="L120" s="38"/>
      <c r="M120" s="171" t="s">
        <v>3</v>
      </c>
      <c r="N120" s="172" t="s">
        <v>41</v>
      </c>
      <c r="O120" s="71"/>
      <c r="P120" s="173">
        <f>O120*H120</f>
        <v>0</v>
      </c>
      <c r="Q120" s="173">
        <v>0</v>
      </c>
      <c r="R120" s="173">
        <f>Q120*H120</f>
        <v>0</v>
      </c>
      <c r="S120" s="173">
        <v>0</v>
      </c>
      <c r="T120" s="17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5" t="s">
        <v>146</v>
      </c>
      <c r="AT120" s="175" t="s">
        <v>124</v>
      </c>
      <c r="AU120" s="175" t="s">
        <v>80</v>
      </c>
      <c r="AY120" s="18" t="s">
        <v>121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8" t="s">
        <v>78</v>
      </c>
      <c r="BK120" s="176">
        <f>ROUND(I120*H120,2)</f>
        <v>0</v>
      </c>
      <c r="BL120" s="18" t="s">
        <v>146</v>
      </c>
      <c r="BM120" s="175" t="s">
        <v>748</v>
      </c>
    </row>
    <row r="121" s="2" customFormat="1">
      <c r="A121" s="37"/>
      <c r="B121" s="38"/>
      <c r="C121" s="37"/>
      <c r="D121" s="177" t="s">
        <v>136</v>
      </c>
      <c r="E121" s="37"/>
      <c r="F121" s="182" t="s">
        <v>749</v>
      </c>
      <c r="G121" s="37"/>
      <c r="H121" s="37"/>
      <c r="I121" s="179"/>
      <c r="J121" s="37"/>
      <c r="K121" s="37"/>
      <c r="L121" s="38"/>
      <c r="M121" s="183"/>
      <c r="N121" s="184"/>
      <c r="O121" s="185"/>
      <c r="P121" s="185"/>
      <c r="Q121" s="185"/>
      <c r="R121" s="185"/>
      <c r="S121" s="185"/>
      <c r="T121" s="186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136</v>
      </c>
      <c r="AU121" s="18" t="s">
        <v>80</v>
      </c>
    </row>
    <row r="122" s="2" customFormat="1" ht="6.96" customHeight="1">
      <c r="A122" s="37"/>
      <c r="B122" s="54"/>
      <c r="C122" s="55"/>
      <c r="D122" s="55"/>
      <c r="E122" s="55"/>
      <c r="F122" s="55"/>
      <c r="G122" s="55"/>
      <c r="H122" s="55"/>
      <c r="I122" s="55"/>
      <c r="J122" s="55"/>
      <c r="K122" s="55"/>
      <c r="L122" s="38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autoFilter ref="C82:K12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93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1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750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27. 10. 2017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ROUND(J82,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ROUND((SUM(BE82:BE142)),  2)</f>
        <v>0</v>
      </c>
      <c r="G33" s="37"/>
      <c r="H33" s="37"/>
      <c r="I33" s="122">
        <v>0.20999999999999999</v>
      </c>
      <c r="J33" s="121">
        <f>ROUND(((SUM(BE82:BE142))*I33),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ROUND((SUM(BF82:BF142)),  2)</f>
        <v>0</v>
      </c>
      <c r="G34" s="37"/>
      <c r="H34" s="37"/>
      <c r="I34" s="122">
        <v>0.14999999999999999</v>
      </c>
      <c r="J34" s="121">
        <f>ROUND(((SUM(BF82:BF142))*I34),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ROUND((SUM(BG82:BG142)),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ROUND((SUM(BH82:BH142)),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ROUND((SUM(BI82:BI142)),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1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94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581/17-2-4 - Výsadba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27. 10. 2017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J82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178</v>
      </c>
      <c r="E60" s="134"/>
      <c r="F60" s="134"/>
      <c r="G60" s="134"/>
      <c r="H60" s="134"/>
      <c r="I60" s="134"/>
      <c r="J60" s="135">
        <f>J83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179</v>
      </c>
      <c r="E61" s="138"/>
      <c r="F61" s="138"/>
      <c r="G61" s="138"/>
      <c r="H61" s="138"/>
      <c r="I61" s="138"/>
      <c r="J61" s="139">
        <f>J84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691</v>
      </c>
      <c r="E62" s="138"/>
      <c r="F62" s="138"/>
      <c r="G62" s="138"/>
      <c r="H62" s="138"/>
      <c r="I62" s="138"/>
      <c r="J62" s="139">
        <f>J140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7"/>
      <c r="D63" s="37"/>
      <c r="E63" s="37"/>
      <c r="F63" s="37"/>
      <c r="G63" s="37"/>
      <c r="H63" s="37"/>
      <c r="I63" s="37"/>
      <c r="J63" s="37"/>
      <c r="K63" s="37"/>
      <c r="L63" s="115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115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5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105</v>
      </c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7"/>
      <c r="D72" s="37"/>
      <c r="E72" s="114" t="str">
        <f>E7</f>
        <v>Polní cesta VPC 1 v k.ú. Jindice</v>
      </c>
      <c r="F72" s="31"/>
      <c r="G72" s="31"/>
      <c r="H72" s="31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94</v>
      </c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7"/>
      <c r="D74" s="37"/>
      <c r="E74" s="61" t="str">
        <f>E9</f>
        <v>581/17-2-4 - Výsadba</v>
      </c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7"/>
      <c r="E76" s="37"/>
      <c r="F76" s="26" t="str">
        <f>F12</f>
        <v xml:space="preserve"> </v>
      </c>
      <c r="G76" s="37"/>
      <c r="H76" s="37"/>
      <c r="I76" s="31" t="s">
        <v>23</v>
      </c>
      <c r="J76" s="63" t="str">
        <f>IF(J12="","",J12)</f>
        <v>27. 10. 2017</v>
      </c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7"/>
      <c r="E78" s="37"/>
      <c r="F78" s="26" t="str">
        <f>E15</f>
        <v xml:space="preserve"> </v>
      </c>
      <c r="G78" s="37"/>
      <c r="H78" s="37"/>
      <c r="I78" s="31" t="s">
        <v>30</v>
      </c>
      <c r="J78" s="35" t="str">
        <f>E21</f>
        <v>NDCon s.r.o.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28</v>
      </c>
      <c r="D79" s="37"/>
      <c r="E79" s="37"/>
      <c r="F79" s="26" t="str">
        <f>IF(E18="","",E18)</f>
        <v>Vyplň údaj</v>
      </c>
      <c r="G79" s="37"/>
      <c r="H79" s="37"/>
      <c r="I79" s="31" t="s">
        <v>33</v>
      </c>
      <c r="J79" s="35" t="str">
        <f>E24</f>
        <v xml:space="preserve"> 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40"/>
      <c r="B81" s="141"/>
      <c r="C81" s="142" t="s">
        <v>106</v>
      </c>
      <c r="D81" s="143" t="s">
        <v>55</v>
      </c>
      <c r="E81" s="143" t="s">
        <v>51</v>
      </c>
      <c r="F81" s="143" t="s">
        <v>52</v>
      </c>
      <c r="G81" s="143" t="s">
        <v>107</v>
      </c>
      <c r="H81" s="143" t="s">
        <v>108</v>
      </c>
      <c r="I81" s="143" t="s">
        <v>109</v>
      </c>
      <c r="J81" s="143" t="s">
        <v>98</v>
      </c>
      <c r="K81" s="144" t="s">
        <v>110</v>
      </c>
      <c r="L81" s="145"/>
      <c r="M81" s="79" t="s">
        <v>3</v>
      </c>
      <c r="N81" s="80" t="s">
        <v>40</v>
      </c>
      <c r="O81" s="80" t="s">
        <v>111</v>
      </c>
      <c r="P81" s="80" t="s">
        <v>112</v>
      </c>
      <c r="Q81" s="80" t="s">
        <v>113</v>
      </c>
      <c r="R81" s="80" t="s">
        <v>114</v>
      </c>
      <c r="S81" s="80" t="s">
        <v>115</v>
      </c>
      <c r="T81" s="81" t="s">
        <v>116</v>
      </c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</row>
    <row r="82" s="2" customFormat="1" ht="22.8" customHeight="1">
      <c r="A82" s="37"/>
      <c r="B82" s="38"/>
      <c r="C82" s="86" t="s">
        <v>117</v>
      </c>
      <c r="D82" s="37"/>
      <c r="E82" s="37"/>
      <c r="F82" s="37"/>
      <c r="G82" s="37"/>
      <c r="H82" s="37"/>
      <c r="I82" s="37"/>
      <c r="J82" s="146">
        <f>BK82</f>
        <v>0</v>
      </c>
      <c r="K82" s="37"/>
      <c r="L82" s="38"/>
      <c r="M82" s="82"/>
      <c r="N82" s="67"/>
      <c r="O82" s="83"/>
      <c r="P82" s="147">
        <f>P83</f>
        <v>0</v>
      </c>
      <c r="Q82" s="83"/>
      <c r="R82" s="147">
        <f>R83</f>
        <v>1.69686</v>
      </c>
      <c r="S82" s="83"/>
      <c r="T82" s="148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8" t="s">
        <v>69</v>
      </c>
      <c r="AU82" s="18" t="s">
        <v>99</v>
      </c>
      <c r="BK82" s="149">
        <f>BK83</f>
        <v>0</v>
      </c>
    </row>
    <row r="83" s="12" customFormat="1" ht="25.92" customHeight="1">
      <c r="A83" s="12"/>
      <c r="B83" s="150"/>
      <c r="C83" s="12"/>
      <c r="D83" s="151" t="s">
        <v>69</v>
      </c>
      <c r="E83" s="152" t="s">
        <v>187</v>
      </c>
      <c r="F83" s="152" t="s">
        <v>188</v>
      </c>
      <c r="G83" s="12"/>
      <c r="H83" s="12"/>
      <c r="I83" s="153"/>
      <c r="J83" s="154">
        <f>BK83</f>
        <v>0</v>
      </c>
      <c r="K83" s="12"/>
      <c r="L83" s="150"/>
      <c r="M83" s="155"/>
      <c r="N83" s="156"/>
      <c r="O83" s="156"/>
      <c r="P83" s="157">
        <f>P84+P140</f>
        <v>0</v>
      </c>
      <c r="Q83" s="156"/>
      <c r="R83" s="157">
        <f>R84+R140</f>
        <v>1.69686</v>
      </c>
      <c r="S83" s="156"/>
      <c r="T83" s="158">
        <f>T84+T140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1" t="s">
        <v>78</v>
      </c>
      <c r="AT83" s="159" t="s">
        <v>69</v>
      </c>
      <c r="AU83" s="159" t="s">
        <v>70</v>
      </c>
      <c r="AY83" s="151" t="s">
        <v>121</v>
      </c>
      <c r="BK83" s="160">
        <f>BK84+BK140</f>
        <v>0</v>
      </c>
    </row>
    <row r="84" s="12" customFormat="1" ht="22.8" customHeight="1">
      <c r="A84" s="12"/>
      <c r="B84" s="150"/>
      <c r="C84" s="12"/>
      <c r="D84" s="151" t="s">
        <v>69</v>
      </c>
      <c r="E84" s="161" t="s">
        <v>78</v>
      </c>
      <c r="F84" s="161" t="s">
        <v>189</v>
      </c>
      <c r="G84" s="12"/>
      <c r="H84" s="12"/>
      <c r="I84" s="153"/>
      <c r="J84" s="162">
        <f>BK84</f>
        <v>0</v>
      </c>
      <c r="K84" s="12"/>
      <c r="L84" s="150"/>
      <c r="M84" s="155"/>
      <c r="N84" s="156"/>
      <c r="O84" s="156"/>
      <c r="P84" s="157">
        <f>SUM(P85:P139)</f>
        <v>0</v>
      </c>
      <c r="Q84" s="156"/>
      <c r="R84" s="157">
        <f>SUM(R85:R139)</f>
        <v>1.69686</v>
      </c>
      <c r="S84" s="156"/>
      <c r="T84" s="158">
        <f>SUM(T85:T139)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1" t="s">
        <v>78</v>
      </c>
      <c r="AT84" s="159" t="s">
        <v>69</v>
      </c>
      <c r="AU84" s="159" t="s">
        <v>78</v>
      </c>
      <c r="AY84" s="151" t="s">
        <v>121</v>
      </c>
      <c r="BK84" s="160">
        <f>SUM(BK85:BK139)</f>
        <v>0</v>
      </c>
    </row>
    <row r="85" s="2" customFormat="1" ht="21.75" customHeight="1">
      <c r="A85" s="37"/>
      <c r="B85" s="163"/>
      <c r="C85" s="164" t="s">
        <v>78</v>
      </c>
      <c r="D85" s="164" t="s">
        <v>124</v>
      </c>
      <c r="E85" s="165" t="s">
        <v>751</v>
      </c>
      <c r="F85" s="166" t="s">
        <v>752</v>
      </c>
      <c r="G85" s="167" t="s">
        <v>353</v>
      </c>
      <c r="H85" s="168">
        <v>9</v>
      </c>
      <c r="I85" s="169"/>
      <c r="J85" s="170">
        <f>ROUND(I85*H85,2)</f>
        <v>0</v>
      </c>
      <c r="K85" s="166" t="s">
        <v>193</v>
      </c>
      <c r="L85" s="38"/>
      <c r="M85" s="171" t="s">
        <v>3</v>
      </c>
      <c r="N85" s="172" t="s">
        <v>41</v>
      </c>
      <c r="O85" s="71"/>
      <c r="P85" s="173">
        <f>O85*H85</f>
        <v>0</v>
      </c>
      <c r="Q85" s="173">
        <v>0</v>
      </c>
      <c r="R85" s="173">
        <f>Q85*H85</f>
        <v>0</v>
      </c>
      <c r="S85" s="173">
        <v>0</v>
      </c>
      <c r="T85" s="17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75" t="s">
        <v>146</v>
      </c>
      <c r="AT85" s="175" t="s">
        <v>124</v>
      </c>
      <c r="AU85" s="175" t="s">
        <v>80</v>
      </c>
      <c r="AY85" s="18" t="s">
        <v>121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8" t="s">
        <v>78</v>
      </c>
      <c r="BK85" s="176">
        <f>ROUND(I85*H85,2)</f>
        <v>0</v>
      </c>
      <c r="BL85" s="18" t="s">
        <v>146</v>
      </c>
      <c r="BM85" s="175" t="s">
        <v>753</v>
      </c>
    </row>
    <row r="86" s="2" customFormat="1">
      <c r="A86" s="37"/>
      <c r="B86" s="38"/>
      <c r="C86" s="37"/>
      <c r="D86" s="177" t="s">
        <v>136</v>
      </c>
      <c r="E86" s="37"/>
      <c r="F86" s="182" t="s">
        <v>754</v>
      </c>
      <c r="G86" s="37"/>
      <c r="H86" s="37"/>
      <c r="I86" s="179"/>
      <c r="J86" s="37"/>
      <c r="K86" s="37"/>
      <c r="L86" s="38"/>
      <c r="M86" s="180"/>
      <c r="N86" s="181"/>
      <c r="O86" s="71"/>
      <c r="P86" s="71"/>
      <c r="Q86" s="71"/>
      <c r="R86" s="71"/>
      <c r="S86" s="71"/>
      <c r="T86" s="72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8" t="s">
        <v>136</v>
      </c>
      <c r="AU86" s="18" t="s">
        <v>80</v>
      </c>
    </row>
    <row r="87" s="13" customFormat="1">
      <c r="A87" s="13"/>
      <c r="B87" s="187"/>
      <c r="C87" s="13"/>
      <c r="D87" s="177" t="s">
        <v>216</v>
      </c>
      <c r="E87" s="188" t="s">
        <v>3</v>
      </c>
      <c r="F87" s="189" t="s">
        <v>755</v>
      </c>
      <c r="G87" s="13"/>
      <c r="H87" s="188" t="s">
        <v>3</v>
      </c>
      <c r="I87" s="190"/>
      <c r="J87" s="13"/>
      <c r="K87" s="13"/>
      <c r="L87" s="187"/>
      <c r="M87" s="191"/>
      <c r="N87" s="192"/>
      <c r="O87" s="192"/>
      <c r="P87" s="192"/>
      <c r="Q87" s="192"/>
      <c r="R87" s="192"/>
      <c r="S87" s="192"/>
      <c r="T87" s="19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88" t="s">
        <v>216</v>
      </c>
      <c r="AU87" s="188" t="s">
        <v>80</v>
      </c>
      <c r="AV87" s="13" t="s">
        <v>78</v>
      </c>
      <c r="AW87" s="13" t="s">
        <v>32</v>
      </c>
      <c r="AX87" s="13" t="s">
        <v>70</v>
      </c>
      <c r="AY87" s="188" t="s">
        <v>121</v>
      </c>
    </row>
    <row r="88" s="14" customFormat="1">
      <c r="A88" s="14"/>
      <c r="B88" s="194"/>
      <c r="C88" s="14"/>
      <c r="D88" s="177" t="s">
        <v>216</v>
      </c>
      <c r="E88" s="195" t="s">
        <v>3</v>
      </c>
      <c r="F88" s="196" t="s">
        <v>170</v>
      </c>
      <c r="G88" s="14"/>
      <c r="H88" s="197">
        <v>9</v>
      </c>
      <c r="I88" s="198"/>
      <c r="J88" s="14"/>
      <c r="K88" s="14"/>
      <c r="L88" s="194"/>
      <c r="M88" s="199"/>
      <c r="N88" s="200"/>
      <c r="O88" s="200"/>
      <c r="P88" s="200"/>
      <c r="Q88" s="200"/>
      <c r="R88" s="200"/>
      <c r="S88" s="200"/>
      <c r="T88" s="20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195" t="s">
        <v>216</v>
      </c>
      <c r="AU88" s="195" t="s">
        <v>80</v>
      </c>
      <c r="AV88" s="14" t="s">
        <v>80</v>
      </c>
      <c r="AW88" s="14" t="s">
        <v>32</v>
      </c>
      <c r="AX88" s="14" t="s">
        <v>78</v>
      </c>
      <c r="AY88" s="195" t="s">
        <v>121</v>
      </c>
    </row>
    <row r="89" s="2" customFormat="1" ht="16.5" customHeight="1">
      <c r="A89" s="37"/>
      <c r="B89" s="163"/>
      <c r="C89" s="164" t="s">
        <v>80</v>
      </c>
      <c r="D89" s="164" t="s">
        <v>124</v>
      </c>
      <c r="E89" s="165" t="s">
        <v>756</v>
      </c>
      <c r="F89" s="166" t="s">
        <v>757</v>
      </c>
      <c r="G89" s="167" t="s">
        <v>198</v>
      </c>
      <c r="H89" s="168">
        <v>4.9500000000000002</v>
      </c>
      <c r="I89" s="169"/>
      <c r="J89" s="170">
        <f>ROUND(I89*H89,2)</f>
        <v>0</v>
      </c>
      <c r="K89" s="166" t="s">
        <v>193</v>
      </c>
      <c r="L89" s="38"/>
      <c r="M89" s="171" t="s">
        <v>3</v>
      </c>
      <c r="N89" s="172" t="s">
        <v>41</v>
      </c>
      <c r="O89" s="71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75" t="s">
        <v>146</v>
      </c>
      <c r="AT89" s="175" t="s">
        <v>124</v>
      </c>
      <c r="AU89" s="175" t="s">
        <v>80</v>
      </c>
      <c r="AY89" s="18" t="s">
        <v>121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8" t="s">
        <v>78</v>
      </c>
      <c r="BK89" s="176">
        <f>ROUND(I89*H89,2)</f>
        <v>0</v>
      </c>
      <c r="BL89" s="18" t="s">
        <v>146</v>
      </c>
      <c r="BM89" s="175" t="s">
        <v>758</v>
      </c>
    </row>
    <row r="90" s="2" customFormat="1">
      <c r="A90" s="37"/>
      <c r="B90" s="38"/>
      <c r="C90" s="37"/>
      <c r="D90" s="177" t="s">
        <v>136</v>
      </c>
      <c r="E90" s="37"/>
      <c r="F90" s="182" t="s">
        <v>759</v>
      </c>
      <c r="G90" s="37"/>
      <c r="H90" s="37"/>
      <c r="I90" s="179"/>
      <c r="J90" s="37"/>
      <c r="K90" s="37"/>
      <c r="L90" s="38"/>
      <c r="M90" s="180"/>
      <c r="N90" s="181"/>
      <c r="O90" s="71"/>
      <c r="P90" s="71"/>
      <c r="Q90" s="71"/>
      <c r="R90" s="71"/>
      <c r="S90" s="71"/>
      <c r="T90" s="72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136</v>
      </c>
      <c r="AU90" s="18" t="s">
        <v>80</v>
      </c>
    </row>
    <row r="91" s="14" customFormat="1">
      <c r="A91" s="14"/>
      <c r="B91" s="194"/>
      <c r="C91" s="14"/>
      <c r="D91" s="177" t="s">
        <v>216</v>
      </c>
      <c r="E91" s="195" t="s">
        <v>3</v>
      </c>
      <c r="F91" s="196" t="s">
        <v>760</v>
      </c>
      <c r="G91" s="14"/>
      <c r="H91" s="197">
        <v>4.9500000000000002</v>
      </c>
      <c r="I91" s="198"/>
      <c r="J91" s="14"/>
      <c r="K91" s="14"/>
      <c r="L91" s="194"/>
      <c r="M91" s="199"/>
      <c r="N91" s="200"/>
      <c r="O91" s="200"/>
      <c r="P91" s="200"/>
      <c r="Q91" s="200"/>
      <c r="R91" s="200"/>
      <c r="S91" s="200"/>
      <c r="T91" s="20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195" t="s">
        <v>216</v>
      </c>
      <c r="AU91" s="195" t="s">
        <v>80</v>
      </c>
      <c r="AV91" s="14" t="s">
        <v>80</v>
      </c>
      <c r="AW91" s="14" t="s">
        <v>32</v>
      </c>
      <c r="AX91" s="14" t="s">
        <v>78</v>
      </c>
      <c r="AY91" s="195" t="s">
        <v>121</v>
      </c>
    </row>
    <row r="92" s="2" customFormat="1" ht="16.5" customHeight="1">
      <c r="A92" s="37"/>
      <c r="B92" s="163"/>
      <c r="C92" s="202" t="s">
        <v>139</v>
      </c>
      <c r="D92" s="202" t="s">
        <v>323</v>
      </c>
      <c r="E92" s="203" t="s">
        <v>761</v>
      </c>
      <c r="F92" s="204" t="s">
        <v>762</v>
      </c>
      <c r="G92" s="205" t="s">
        <v>198</v>
      </c>
      <c r="H92" s="206">
        <v>4.9500000000000002</v>
      </c>
      <c r="I92" s="207"/>
      <c r="J92" s="208">
        <f>ROUND(I92*H92,2)</f>
        <v>0</v>
      </c>
      <c r="K92" s="204" t="s">
        <v>193</v>
      </c>
      <c r="L92" s="209"/>
      <c r="M92" s="210" t="s">
        <v>3</v>
      </c>
      <c r="N92" s="211" t="s">
        <v>41</v>
      </c>
      <c r="O92" s="71"/>
      <c r="P92" s="173">
        <f>O92*H92</f>
        <v>0</v>
      </c>
      <c r="Q92" s="173">
        <v>0.22</v>
      </c>
      <c r="R92" s="173">
        <f>Q92*H92</f>
        <v>1.089</v>
      </c>
      <c r="S92" s="173">
        <v>0</v>
      </c>
      <c r="T92" s="17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5" t="s">
        <v>164</v>
      </c>
      <c r="AT92" s="175" t="s">
        <v>323</v>
      </c>
      <c r="AU92" s="175" t="s">
        <v>80</v>
      </c>
      <c r="AY92" s="18" t="s">
        <v>121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8" t="s">
        <v>78</v>
      </c>
      <c r="BK92" s="176">
        <f>ROUND(I92*H92,2)</f>
        <v>0</v>
      </c>
      <c r="BL92" s="18" t="s">
        <v>146</v>
      </c>
      <c r="BM92" s="175" t="s">
        <v>763</v>
      </c>
    </row>
    <row r="93" s="2" customFormat="1">
      <c r="A93" s="37"/>
      <c r="B93" s="38"/>
      <c r="C93" s="37"/>
      <c r="D93" s="177" t="s">
        <v>136</v>
      </c>
      <c r="E93" s="37"/>
      <c r="F93" s="182" t="s">
        <v>764</v>
      </c>
      <c r="G93" s="37"/>
      <c r="H93" s="37"/>
      <c r="I93" s="179"/>
      <c r="J93" s="37"/>
      <c r="K93" s="37"/>
      <c r="L93" s="38"/>
      <c r="M93" s="180"/>
      <c r="N93" s="181"/>
      <c r="O93" s="71"/>
      <c r="P93" s="71"/>
      <c r="Q93" s="71"/>
      <c r="R93" s="71"/>
      <c r="S93" s="71"/>
      <c r="T93" s="72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136</v>
      </c>
      <c r="AU93" s="18" t="s">
        <v>80</v>
      </c>
    </row>
    <row r="94" s="14" customFormat="1">
      <c r="A94" s="14"/>
      <c r="B94" s="194"/>
      <c r="C94" s="14"/>
      <c r="D94" s="177" t="s">
        <v>216</v>
      </c>
      <c r="E94" s="195" t="s">
        <v>3</v>
      </c>
      <c r="F94" s="196" t="s">
        <v>765</v>
      </c>
      <c r="G94" s="14"/>
      <c r="H94" s="197">
        <v>4.9500000000000002</v>
      </c>
      <c r="I94" s="198"/>
      <c r="J94" s="14"/>
      <c r="K94" s="14"/>
      <c r="L94" s="194"/>
      <c r="M94" s="199"/>
      <c r="N94" s="200"/>
      <c r="O94" s="200"/>
      <c r="P94" s="200"/>
      <c r="Q94" s="200"/>
      <c r="R94" s="200"/>
      <c r="S94" s="200"/>
      <c r="T94" s="20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95" t="s">
        <v>216</v>
      </c>
      <c r="AU94" s="195" t="s">
        <v>80</v>
      </c>
      <c r="AV94" s="14" t="s">
        <v>80</v>
      </c>
      <c r="AW94" s="14" t="s">
        <v>32</v>
      </c>
      <c r="AX94" s="14" t="s">
        <v>78</v>
      </c>
      <c r="AY94" s="195" t="s">
        <v>121</v>
      </c>
    </row>
    <row r="95" s="2" customFormat="1" ht="16.5" customHeight="1">
      <c r="A95" s="37"/>
      <c r="B95" s="163"/>
      <c r="C95" s="164" t="s">
        <v>146</v>
      </c>
      <c r="D95" s="164" t="s">
        <v>124</v>
      </c>
      <c r="E95" s="165" t="s">
        <v>766</v>
      </c>
      <c r="F95" s="166" t="s">
        <v>767</v>
      </c>
      <c r="G95" s="167" t="s">
        <v>353</v>
      </c>
      <c r="H95" s="168">
        <v>9</v>
      </c>
      <c r="I95" s="169"/>
      <c r="J95" s="170">
        <f>ROUND(I95*H95,2)</f>
        <v>0</v>
      </c>
      <c r="K95" s="166" t="s">
        <v>193</v>
      </c>
      <c r="L95" s="38"/>
      <c r="M95" s="171" t="s">
        <v>3</v>
      </c>
      <c r="N95" s="172" t="s">
        <v>41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146</v>
      </c>
      <c r="AT95" s="175" t="s">
        <v>124</v>
      </c>
      <c r="AU95" s="175" t="s">
        <v>80</v>
      </c>
      <c r="AY95" s="18" t="s">
        <v>121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78</v>
      </c>
      <c r="BK95" s="176">
        <f>ROUND(I95*H95,2)</f>
        <v>0</v>
      </c>
      <c r="BL95" s="18" t="s">
        <v>146</v>
      </c>
      <c r="BM95" s="175" t="s">
        <v>768</v>
      </c>
    </row>
    <row r="96" s="2" customFormat="1">
      <c r="A96" s="37"/>
      <c r="B96" s="38"/>
      <c r="C96" s="37"/>
      <c r="D96" s="177" t="s">
        <v>136</v>
      </c>
      <c r="E96" s="37"/>
      <c r="F96" s="182" t="s">
        <v>769</v>
      </c>
      <c r="G96" s="37"/>
      <c r="H96" s="37"/>
      <c r="I96" s="179"/>
      <c r="J96" s="37"/>
      <c r="K96" s="37"/>
      <c r="L96" s="38"/>
      <c r="M96" s="180"/>
      <c r="N96" s="181"/>
      <c r="O96" s="71"/>
      <c r="P96" s="71"/>
      <c r="Q96" s="71"/>
      <c r="R96" s="71"/>
      <c r="S96" s="71"/>
      <c r="T96" s="7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8" t="s">
        <v>136</v>
      </c>
      <c r="AU96" s="18" t="s">
        <v>80</v>
      </c>
    </row>
    <row r="97" s="13" customFormat="1">
      <c r="A97" s="13"/>
      <c r="B97" s="187"/>
      <c r="C97" s="13"/>
      <c r="D97" s="177" t="s">
        <v>216</v>
      </c>
      <c r="E97" s="188" t="s">
        <v>3</v>
      </c>
      <c r="F97" s="189" t="s">
        <v>770</v>
      </c>
      <c r="G97" s="13"/>
      <c r="H97" s="188" t="s">
        <v>3</v>
      </c>
      <c r="I97" s="190"/>
      <c r="J97" s="13"/>
      <c r="K97" s="13"/>
      <c r="L97" s="187"/>
      <c r="M97" s="191"/>
      <c r="N97" s="192"/>
      <c r="O97" s="192"/>
      <c r="P97" s="192"/>
      <c r="Q97" s="192"/>
      <c r="R97" s="192"/>
      <c r="S97" s="192"/>
      <c r="T97" s="19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8" t="s">
        <v>216</v>
      </c>
      <c r="AU97" s="188" t="s">
        <v>80</v>
      </c>
      <c r="AV97" s="13" t="s">
        <v>78</v>
      </c>
      <c r="AW97" s="13" t="s">
        <v>32</v>
      </c>
      <c r="AX97" s="13" t="s">
        <v>70</v>
      </c>
      <c r="AY97" s="188" t="s">
        <v>121</v>
      </c>
    </row>
    <row r="98" s="14" customFormat="1">
      <c r="A98" s="14"/>
      <c r="B98" s="194"/>
      <c r="C98" s="14"/>
      <c r="D98" s="177" t="s">
        <v>216</v>
      </c>
      <c r="E98" s="195" t="s">
        <v>3</v>
      </c>
      <c r="F98" s="196" t="s">
        <v>170</v>
      </c>
      <c r="G98" s="14"/>
      <c r="H98" s="197">
        <v>9</v>
      </c>
      <c r="I98" s="198"/>
      <c r="J98" s="14"/>
      <c r="K98" s="14"/>
      <c r="L98" s="194"/>
      <c r="M98" s="199"/>
      <c r="N98" s="200"/>
      <c r="O98" s="200"/>
      <c r="P98" s="200"/>
      <c r="Q98" s="200"/>
      <c r="R98" s="200"/>
      <c r="S98" s="200"/>
      <c r="T98" s="20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5" t="s">
        <v>216</v>
      </c>
      <c r="AU98" s="195" t="s">
        <v>80</v>
      </c>
      <c r="AV98" s="14" t="s">
        <v>80</v>
      </c>
      <c r="AW98" s="14" t="s">
        <v>32</v>
      </c>
      <c r="AX98" s="14" t="s">
        <v>78</v>
      </c>
      <c r="AY98" s="195" t="s">
        <v>121</v>
      </c>
    </row>
    <row r="99" s="2" customFormat="1" ht="16.5" customHeight="1">
      <c r="A99" s="37"/>
      <c r="B99" s="163"/>
      <c r="C99" s="164" t="s">
        <v>154</v>
      </c>
      <c r="D99" s="164" t="s">
        <v>124</v>
      </c>
      <c r="E99" s="165" t="s">
        <v>771</v>
      </c>
      <c r="F99" s="166" t="s">
        <v>772</v>
      </c>
      <c r="G99" s="167" t="s">
        <v>353</v>
      </c>
      <c r="H99" s="168">
        <v>9</v>
      </c>
      <c r="I99" s="169"/>
      <c r="J99" s="170">
        <f>ROUND(I99*H99,2)</f>
        <v>0</v>
      </c>
      <c r="K99" s="166" t="s">
        <v>3</v>
      </c>
      <c r="L99" s="38"/>
      <c r="M99" s="171" t="s">
        <v>3</v>
      </c>
      <c r="N99" s="172" t="s">
        <v>41</v>
      </c>
      <c r="O99" s="71"/>
      <c r="P99" s="173">
        <f>O99*H99</f>
        <v>0</v>
      </c>
      <c r="Q99" s="173">
        <v>0</v>
      </c>
      <c r="R99" s="173">
        <f>Q99*H99</f>
        <v>0</v>
      </c>
      <c r="S99" s="173">
        <v>0</v>
      </c>
      <c r="T99" s="17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5" t="s">
        <v>146</v>
      </c>
      <c r="AT99" s="175" t="s">
        <v>124</v>
      </c>
      <c r="AU99" s="175" t="s">
        <v>80</v>
      </c>
      <c r="AY99" s="18" t="s">
        <v>121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8" t="s">
        <v>78</v>
      </c>
      <c r="BK99" s="176">
        <f>ROUND(I99*H99,2)</f>
        <v>0</v>
      </c>
      <c r="BL99" s="18" t="s">
        <v>146</v>
      </c>
      <c r="BM99" s="175" t="s">
        <v>773</v>
      </c>
    </row>
    <row r="100" s="2" customFormat="1" ht="16.5" customHeight="1">
      <c r="A100" s="37"/>
      <c r="B100" s="163"/>
      <c r="C100" s="164" t="s">
        <v>164</v>
      </c>
      <c r="D100" s="164" t="s">
        <v>124</v>
      </c>
      <c r="E100" s="165" t="s">
        <v>774</v>
      </c>
      <c r="F100" s="166" t="s">
        <v>775</v>
      </c>
      <c r="G100" s="167" t="s">
        <v>353</v>
      </c>
      <c r="H100" s="168">
        <v>9</v>
      </c>
      <c r="I100" s="169"/>
      <c r="J100" s="170">
        <f>ROUND(I100*H100,2)</f>
        <v>0</v>
      </c>
      <c r="K100" s="166" t="s">
        <v>193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6.0000000000000002E-05</v>
      </c>
      <c r="R100" s="173">
        <f>Q100*H100</f>
        <v>0.00054000000000000001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146</v>
      </c>
      <c r="AT100" s="175" t="s">
        <v>124</v>
      </c>
      <c r="AU100" s="175" t="s">
        <v>80</v>
      </c>
      <c r="AY100" s="18" t="s">
        <v>121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146</v>
      </c>
      <c r="BM100" s="175" t="s">
        <v>776</v>
      </c>
    </row>
    <row r="101" s="2" customFormat="1">
      <c r="A101" s="37"/>
      <c r="B101" s="38"/>
      <c r="C101" s="37"/>
      <c r="D101" s="177" t="s">
        <v>136</v>
      </c>
      <c r="E101" s="37"/>
      <c r="F101" s="182" t="s">
        <v>777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136</v>
      </c>
      <c r="AU101" s="18" t="s">
        <v>80</v>
      </c>
    </row>
    <row r="102" s="13" customFormat="1">
      <c r="A102" s="13"/>
      <c r="B102" s="187"/>
      <c r="C102" s="13"/>
      <c r="D102" s="177" t="s">
        <v>216</v>
      </c>
      <c r="E102" s="188" t="s">
        <v>3</v>
      </c>
      <c r="F102" s="189" t="s">
        <v>755</v>
      </c>
      <c r="G102" s="13"/>
      <c r="H102" s="188" t="s">
        <v>3</v>
      </c>
      <c r="I102" s="190"/>
      <c r="J102" s="13"/>
      <c r="K102" s="13"/>
      <c r="L102" s="187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216</v>
      </c>
      <c r="AU102" s="188" t="s">
        <v>80</v>
      </c>
      <c r="AV102" s="13" t="s">
        <v>78</v>
      </c>
      <c r="AW102" s="13" t="s">
        <v>32</v>
      </c>
      <c r="AX102" s="13" t="s">
        <v>70</v>
      </c>
      <c r="AY102" s="188" t="s">
        <v>121</v>
      </c>
    </row>
    <row r="103" s="14" customFormat="1">
      <c r="A103" s="14"/>
      <c r="B103" s="194"/>
      <c r="C103" s="14"/>
      <c r="D103" s="177" t="s">
        <v>216</v>
      </c>
      <c r="E103" s="195" t="s">
        <v>3</v>
      </c>
      <c r="F103" s="196" t="s">
        <v>170</v>
      </c>
      <c r="G103" s="14"/>
      <c r="H103" s="197">
        <v>9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216</v>
      </c>
      <c r="AU103" s="195" t="s">
        <v>80</v>
      </c>
      <c r="AV103" s="14" t="s">
        <v>80</v>
      </c>
      <c r="AW103" s="14" t="s">
        <v>32</v>
      </c>
      <c r="AX103" s="14" t="s">
        <v>78</v>
      </c>
      <c r="AY103" s="195" t="s">
        <v>121</v>
      </c>
    </row>
    <row r="104" s="2" customFormat="1" ht="16.5" customHeight="1">
      <c r="A104" s="37"/>
      <c r="B104" s="163"/>
      <c r="C104" s="202" t="s">
        <v>170</v>
      </c>
      <c r="D104" s="202" t="s">
        <v>323</v>
      </c>
      <c r="E104" s="203" t="s">
        <v>778</v>
      </c>
      <c r="F104" s="204" t="s">
        <v>779</v>
      </c>
      <c r="G104" s="205" t="s">
        <v>353</v>
      </c>
      <c r="H104" s="206">
        <v>27</v>
      </c>
      <c r="I104" s="207"/>
      <c r="J104" s="208">
        <f>ROUND(I104*H104,2)</f>
        <v>0</v>
      </c>
      <c r="K104" s="204" t="s">
        <v>193</v>
      </c>
      <c r="L104" s="209"/>
      <c r="M104" s="210" t="s">
        <v>3</v>
      </c>
      <c r="N104" s="211" t="s">
        <v>41</v>
      </c>
      <c r="O104" s="71"/>
      <c r="P104" s="173">
        <f>O104*H104</f>
        <v>0</v>
      </c>
      <c r="Q104" s="173">
        <v>0.0047200000000000002</v>
      </c>
      <c r="R104" s="173">
        <f>Q104*H104</f>
        <v>0.12744</v>
      </c>
      <c r="S104" s="173">
        <v>0</v>
      </c>
      <c r="T104" s="17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5" t="s">
        <v>164</v>
      </c>
      <c r="AT104" s="175" t="s">
        <v>323</v>
      </c>
      <c r="AU104" s="175" t="s">
        <v>80</v>
      </c>
      <c r="AY104" s="18" t="s">
        <v>121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8" t="s">
        <v>78</v>
      </c>
      <c r="BK104" s="176">
        <f>ROUND(I104*H104,2)</f>
        <v>0</v>
      </c>
      <c r="BL104" s="18" t="s">
        <v>146</v>
      </c>
      <c r="BM104" s="175" t="s">
        <v>780</v>
      </c>
    </row>
    <row r="105" s="2" customFormat="1">
      <c r="A105" s="37"/>
      <c r="B105" s="38"/>
      <c r="C105" s="37"/>
      <c r="D105" s="177" t="s">
        <v>136</v>
      </c>
      <c r="E105" s="37"/>
      <c r="F105" s="182" t="s">
        <v>781</v>
      </c>
      <c r="G105" s="37"/>
      <c r="H105" s="37"/>
      <c r="I105" s="179"/>
      <c r="J105" s="37"/>
      <c r="K105" s="37"/>
      <c r="L105" s="38"/>
      <c r="M105" s="180"/>
      <c r="N105" s="181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136</v>
      </c>
      <c r="AU105" s="18" t="s">
        <v>80</v>
      </c>
    </row>
    <row r="106" s="13" customFormat="1">
      <c r="A106" s="13"/>
      <c r="B106" s="187"/>
      <c r="C106" s="13"/>
      <c r="D106" s="177" t="s">
        <v>216</v>
      </c>
      <c r="E106" s="188" t="s">
        <v>3</v>
      </c>
      <c r="F106" s="189" t="s">
        <v>782</v>
      </c>
      <c r="G106" s="13"/>
      <c r="H106" s="188" t="s">
        <v>3</v>
      </c>
      <c r="I106" s="190"/>
      <c r="J106" s="13"/>
      <c r="K106" s="13"/>
      <c r="L106" s="187"/>
      <c r="M106" s="191"/>
      <c r="N106" s="192"/>
      <c r="O106" s="192"/>
      <c r="P106" s="192"/>
      <c r="Q106" s="192"/>
      <c r="R106" s="192"/>
      <c r="S106" s="192"/>
      <c r="T106" s="19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8" t="s">
        <v>216</v>
      </c>
      <c r="AU106" s="188" t="s">
        <v>80</v>
      </c>
      <c r="AV106" s="13" t="s">
        <v>78</v>
      </c>
      <c r="AW106" s="13" t="s">
        <v>32</v>
      </c>
      <c r="AX106" s="13" t="s">
        <v>70</v>
      </c>
      <c r="AY106" s="188" t="s">
        <v>121</v>
      </c>
    </row>
    <row r="107" s="14" customFormat="1">
      <c r="A107" s="14"/>
      <c r="B107" s="194"/>
      <c r="C107" s="14"/>
      <c r="D107" s="177" t="s">
        <v>216</v>
      </c>
      <c r="E107" s="195" t="s">
        <v>3</v>
      </c>
      <c r="F107" s="196" t="s">
        <v>783</v>
      </c>
      <c r="G107" s="14"/>
      <c r="H107" s="197">
        <v>27</v>
      </c>
      <c r="I107" s="198"/>
      <c r="J107" s="14"/>
      <c r="K107" s="14"/>
      <c r="L107" s="194"/>
      <c r="M107" s="199"/>
      <c r="N107" s="200"/>
      <c r="O107" s="200"/>
      <c r="P107" s="200"/>
      <c r="Q107" s="200"/>
      <c r="R107" s="200"/>
      <c r="S107" s="200"/>
      <c r="T107" s="20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95" t="s">
        <v>216</v>
      </c>
      <c r="AU107" s="195" t="s">
        <v>80</v>
      </c>
      <c r="AV107" s="14" t="s">
        <v>80</v>
      </c>
      <c r="AW107" s="14" t="s">
        <v>32</v>
      </c>
      <c r="AX107" s="14" t="s">
        <v>78</v>
      </c>
      <c r="AY107" s="195" t="s">
        <v>121</v>
      </c>
    </row>
    <row r="108" s="2" customFormat="1" ht="16.5" customHeight="1">
      <c r="A108" s="37"/>
      <c r="B108" s="163"/>
      <c r="C108" s="202" t="s">
        <v>243</v>
      </c>
      <c r="D108" s="202" t="s">
        <v>323</v>
      </c>
      <c r="E108" s="203" t="s">
        <v>784</v>
      </c>
      <c r="F108" s="204" t="s">
        <v>785</v>
      </c>
      <c r="G108" s="205" t="s">
        <v>353</v>
      </c>
      <c r="H108" s="206">
        <v>27</v>
      </c>
      <c r="I108" s="207"/>
      <c r="J108" s="208">
        <f>ROUND(I108*H108,2)</f>
        <v>0</v>
      </c>
      <c r="K108" s="204" t="s">
        <v>3</v>
      </c>
      <c r="L108" s="209"/>
      <c r="M108" s="210" t="s">
        <v>3</v>
      </c>
      <c r="N108" s="211" t="s">
        <v>41</v>
      </c>
      <c r="O108" s="71"/>
      <c r="P108" s="173">
        <f>O108*H108</f>
        <v>0</v>
      </c>
      <c r="Q108" s="173">
        <v>0.0035400000000000002</v>
      </c>
      <c r="R108" s="173">
        <f>Q108*H108</f>
        <v>0.095579999999999998</v>
      </c>
      <c r="S108" s="173">
        <v>0</v>
      </c>
      <c r="T108" s="17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5" t="s">
        <v>164</v>
      </c>
      <c r="AT108" s="175" t="s">
        <v>323</v>
      </c>
      <c r="AU108" s="175" t="s">
        <v>80</v>
      </c>
      <c r="AY108" s="18" t="s">
        <v>121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8" t="s">
        <v>78</v>
      </c>
      <c r="BK108" s="176">
        <f>ROUND(I108*H108,2)</f>
        <v>0</v>
      </c>
      <c r="BL108" s="18" t="s">
        <v>146</v>
      </c>
      <c r="BM108" s="175" t="s">
        <v>786</v>
      </c>
    </row>
    <row r="109" s="2" customFormat="1">
      <c r="A109" s="37"/>
      <c r="B109" s="38"/>
      <c r="C109" s="37"/>
      <c r="D109" s="177" t="s">
        <v>136</v>
      </c>
      <c r="E109" s="37"/>
      <c r="F109" s="182" t="s">
        <v>785</v>
      </c>
      <c r="G109" s="37"/>
      <c r="H109" s="37"/>
      <c r="I109" s="179"/>
      <c r="J109" s="37"/>
      <c r="K109" s="37"/>
      <c r="L109" s="38"/>
      <c r="M109" s="180"/>
      <c r="N109" s="181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136</v>
      </c>
      <c r="AU109" s="18" t="s">
        <v>80</v>
      </c>
    </row>
    <row r="110" s="13" customFormat="1">
      <c r="A110" s="13"/>
      <c r="B110" s="187"/>
      <c r="C110" s="13"/>
      <c r="D110" s="177" t="s">
        <v>216</v>
      </c>
      <c r="E110" s="188" t="s">
        <v>3</v>
      </c>
      <c r="F110" s="189" t="s">
        <v>787</v>
      </c>
      <c r="G110" s="13"/>
      <c r="H110" s="188" t="s">
        <v>3</v>
      </c>
      <c r="I110" s="190"/>
      <c r="J110" s="13"/>
      <c r="K110" s="13"/>
      <c r="L110" s="187"/>
      <c r="M110" s="191"/>
      <c r="N110" s="192"/>
      <c r="O110" s="192"/>
      <c r="P110" s="192"/>
      <c r="Q110" s="192"/>
      <c r="R110" s="192"/>
      <c r="S110" s="192"/>
      <c r="T110" s="19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88" t="s">
        <v>216</v>
      </c>
      <c r="AU110" s="188" t="s">
        <v>80</v>
      </c>
      <c r="AV110" s="13" t="s">
        <v>78</v>
      </c>
      <c r="AW110" s="13" t="s">
        <v>32</v>
      </c>
      <c r="AX110" s="13" t="s">
        <v>70</v>
      </c>
      <c r="AY110" s="188" t="s">
        <v>121</v>
      </c>
    </row>
    <row r="111" s="14" customFormat="1">
      <c r="A111" s="14"/>
      <c r="B111" s="194"/>
      <c r="C111" s="14"/>
      <c r="D111" s="177" t="s">
        <v>216</v>
      </c>
      <c r="E111" s="195" t="s">
        <v>3</v>
      </c>
      <c r="F111" s="196" t="s">
        <v>358</v>
      </c>
      <c r="G111" s="14"/>
      <c r="H111" s="197">
        <v>27</v>
      </c>
      <c r="I111" s="198"/>
      <c r="J111" s="14"/>
      <c r="K111" s="14"/>
      <c r="L111" s="194"/>
      <c r="M111" s="199"/>
      <c r="N111" s="200"/>
      <c r="O111" s="200"/>
      <c r="P111" s="200"/>
      <c r="Q111" s="200"/>
      <c r="R111" s="200"/>
      <c r="S111" s="200"/>
      <c r="T111" s="20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195" t="s">
        <v>216</v>
      </c>
      <c r="AU111" s="195" t="s">
        <v>80</v>
      </c>
      <c r="AV111" s="14" t="s">
        <v>80</v>
      </c>
      <c r="AW111" s="14" t="s">
        <v>32</v>
      </c>
      <c r="AX111" s="14" t="s">
        <v>78</v>
      </c>
      <c r="AY111" s="195" t="s">
        <v>121</v>
      </c>
    </row>
    <row r="112" s="2" customFormat="1" ht="16.5" customHeight="1">
      <c r="A112" s="37"/>
      <c r="B112" s="163"/>
      <c r="C112" s="202" t="s">
        <v>250</v>
      </c>
      <c r="D112" s="202" t="s">
        <v>323</v>
      </c>
      <c r="E112" s="203" t="s">
        <v>788</v>
      </c>
      <c r="F112" s="204" t="s">
        <v>789</v>
      </c>
      <c r="G112" s="205" t="s">
        <v>353</v>
      </c>
      <c r="H112" s="206">
        <v>27</v>
      </c>
      <c r="I112" s="207"/>
      <c r="J112" s="208">
        <f>ROUND(I112*H112,2)</f>
        <v>0</v>
      </c>
      <c r="K112" s="204" t="s">
        <v>3</v>
      </c>
      <c r="L112" s="209"/>
      <c r="M112" s="210" t="s">
        <v>3</v>
      </c>
      <c r="N112" s="211" t="s">
        <v>41</v>
      </c>
      <c r="O112" s="71"/>
      <c r="P112" s="173">
        <f>O112*H112</f>
        <v>0</v>
      </c>
      <c r="Q112" s="173">
        <v>0.0035400000000000002</v>
      </c>
      <c r="R112" s="173">
        <f>Q112*H112</f>
        <v>0.095579999999999998</v>
      </c>
      <c r="S112" s="173">
        <v>0</v>
      </c>
      <c r="T112" s="17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5" t="s">
        <v>164</v>
      </c>
      <c r="AT112" s="175" t="s">
        <v>323</v>
      </c>
      <c r="AU112" s="175" t="s">
        <v>80</v>
      </c>
      <c r="AY112" s="18" t="s">
        <v>121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8" t="s">
        <v>78</v>
      </c>
      <c r="BK112" s="176">
        <f>ROUND(I112*H112,2)</f>
        <v>0</v>
      </c>
      <c r="BL112" s="18" t="s">
        <v>146</v>
      </c>
      <c r="BM112" s="175" t="s">
        <v>790</v>
      </c>
    </row>
    <row r="113" s="13" customFormat="1">
      <c r="A113" s="13"/>
      <c r="B113" s="187"/>
      <c r="C113" s="13"/>
      <c r="D113" s="177" t="s">
        <v>216</v>
      </c>
      <c r="E113" s="188" t="s">
        <v>3</v>
      </c>
      <c r="F113" s="189" t="s">
        <v>791</v>
      </c>
      <c r="G113" s="13"/>
      <c r="H113" s="188" t="s">
        <v>3</v>
      </c>
      <c r="I113" s="190"/>
      <c r="J113" s="13"/>
      <c r="K113" s="13"/>
      <c r="L113" s="187"/>
      <c r="M113" s="191"/>
      <c r="N113" s="192"/>
      <c r="O113" s="192"/>
      <c r="P113" s="192"/>
      <c r="Q113" s="192"/>
      <c r="R113" s="192"/>
      <c r="S113" s="192"/>
      <c r="T113" s="19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88" t="s">
        <v>216</v>
      </c>
      <c r="AU113" s="188" t="s">
        <v>80</v>
      </c>
      <c r="AV113" s="13" t="s">
        <v>78</v>
      </c>
      <c r="AW113" s="13" t="s">
        <v>32</v>
      </c>
      <c r="AX113" s="13" t="s">
        <v>70</v>
      </c>
      <c r="AY113" s="188" t="s">
        <v>121</v>
      </c>
    </row>
    <row r="114" s="14" customFormat="1">
      <c r="A114" s="14"/>
      <c r="B114" s="194"/>
      <c r="C114" s="14"/>
      <c r="D114" s="177" t="s">
        <v>216</v>
      </c>
      <c r="E114" s="195" t="s">
        <v>3</v>
      </c>
      <c r="F114" s="196" t="s">
        <v>358</v>
      </c>
      <c r="G114" s="14"/>
      <c r="H114" s="197">
        <v>27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216</v>
      </c>
      <c r="AU114" s="195" t="s">
        <v>80</v>
      </c>
      <c r="AV114" s="14" t="s">
        <v>80</v>
      </c>
      <c r="AW114" s="14" t="s">
        <v>32</v>
      </c>
      <c r="AX114" s="14" t="s">
        <v>78</v>
      </c>
      <c r="AY114" s="195" t="s">
        <v>121</v>
      </c>
    </row>
    <row r="115" s="2" customFormat="1" ht="16.5" customHeight="1">
      <c r="A115" s="37"/>
      <c r="B115" s="163"/>
      <c r="C115" s="164" t="s">
        <v>257</v>
      </c>
      <c r="D115" s="164" t="s">
        <v>124</v>
      </c>
      <c r="E115" s="165" t="s">
        <v>792</v>
      </c>
      <c r="F115" s="166" t="s">
        <v>793</v>
      </c>
      <c r="G115" s="167" t="s">
        <v>353</v>
      </c>
      <c r="H115" s="168">
        <v>9</v>
      </c>
      <c r="I115" s="169"/>
      <c r="J115" s="170">
        <f>ROUND(I115*H115,2)</f>
        <v>0</v>
      </c>
      <c r="K115" s="166" t="s">
        <v>193</v>
      </c>
      <c r="L115" s="38"/>
      <c r="M115" s="171" t="s">
        <v>3</v>
      </c>
      <c r="N115" s="172" t="s">
        <v>41</v>
      </c>
      <c r="O115" s="71"/>
      <c r="P115" s="173">
        <f>O115*H115</f>
        <v>0</v>
      </c>
      <c r="Q115" s="173">
        <v>0</v>
      </c>
      <c r="R115" s="173">
        <f>Q115*H115</f>
        <v>0</v>
      </c>
      <c r="S115" s="173">
        <v>0</v>
      </c>
      <c r="T115" s="17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75" t="s">
        <v>146</v>
      </c>
      <c r="AT115" s="175" t="s">
        <v>124</v>
      </c>
      <c r="AU115" s="175" t="s">
        <v>80</v>
      </c>
      <c r="AY115" s="18" t="s">
        <v>121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8" t="s">
        <v>78</v>
      </c>
      <c r="BK115" s="176">
        <f>ROUND(I115*H115,2)</f>
        <v>0</v>
      </c>
      <c r="BL115" s="18" t="s">
        <v>146</v>
      </c>
      <c r="BM115" s="175" t="s">
        <v>794</v>
      </c>
    </row>
    <row r="116" s="2" customFormat="1">
      <c r="A116" s="37"/>
      <c r="B116" s="38"/>
      <c r="C116" s="37"/>
      <c r="D116" s="177" t="s">
        <v>136</v>
      </c>
      <c r="E116" s="37"/>
      <c r="F116" s="182" t="s">
        <v>795</v>
      </c>
      <c r="G116" s="37"/>
      <c r="H116" s="37"/>
      <c r="I116" s="179"/>
      <c r="J116" s="37"/>
      <c r="K116" s="37"/>
      <c r="L116" s="38"/>
      <c r="M116" s="180"/>
      <c r="N116" s="181"/>
      <c r="O116" s="71"/>
      <c r="P116" s="71"/>
      <c r="Q116" s="71"/>
      <c r="R116" s="71"/>
      <c r="S116" s="71"/>
      <c r="T116" s="72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8" t="s">
        <v>136</v>
      </c>
      <c r="AU116" s="18" t="s">
        <v>80</v>
      </c>
    </row>
    <row r="117" s="13" customFormat="1">
      <c r="A117" s="13"/>
      <c r="B117" s="187"/>
      <c r="C117" s="13"/>
      <c r="D117" s="177" t="s">
        <v>216</v>
      </c>
      <c r="E117" s="188" t="s">
        <v>3</v>
      </c>
      <c r="F117" s="189" t="s">
        <v>755</v>
      </c>
      <c r="G117" s="13"/>
      <c r="H117" s="188" t="s">
        <v>3</v>
      </c>
      <c r="I117" s="190"/>
      <c r="J117" s="13"/>
      <c r="K117" s="13"/>
      <c r="L117" s="187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216</v>
      </c>
      <c r="AU117" s="188" t="s">
        <v>80</v>
      </c>
      <c r="AV117" s="13" t="s">
        <v>78</v>
      </c>
      <c r="AW117" s="13" t="s">
        <v>32</v>
      </c>
      <c r="AX117" s="13" t="s">
        <v>70</v>
      </c>
      <c r="AY117" s="188" t="s">
        <v>121</v>
      </c>
    </row>
    <row r="118" s="14" customFormat="1">
      <c r="A118" s="14"/>
      <c r="B118" s="194"/>
      <c r="C118" s="14"/>
      <c r="D118" s="177" t="s">
        <v>216</v>
      </c>
      <c r="E118" s="195" t="s">
        <v>3</v>
      </c>
      <c r="F118" s="196" t="s">
        <v>170</v>
      </c>
      <c r="G118" s="14"/>
      <c r="H118" s="197">
        <v>9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216</v>
      </c>
      <c r="AU118" s="195" t="s">
        <v>80</v>
      </c>
      <c r="AV118" s="14" t="s">
        <v>80</v>
      </c>
      <c r="AW118" s="14" t="s">
        <v>32</v>
      </c>
      <c r="AX118" s="14" t="s">
        <v>78</v>
      </c>
      <c r="AY118" s="195" t="s">
        <v>121</v>
      </c>
    </row>
    <row r="119" s="2" customFormat="1" ht="16.5" customHeight="1">
      <c r="A119" s="37"/>
      <c r="B119" s="163"/>
      <c r="C119" s="164" t="s">
        <v>263</v>
      </c>
      <c r="D119" s="164" t="s">
        <v>124</v>
      </c>
      <c r="E119" s="165" t="s">
        <v>796</v>
      </c>
      <c r="F119" s="166" t="s">
        <v>797</v>
      </c>
      <c r="G119" s="167" t="s">
        <v>353</v>
      </c>
      <c r="H119" s="168">
        <v>9</v>
      </c>
      <c r="I119" s="169"/>
      <c r="J119" s="170">
        <f>ROUND(I119*H119,2)</f>
        <v>0</v>
      </c>
      <c r="K119" s="166" t="s">
        <v>193</v>
      </c>
      <c r="L119" s="38"/>
      <c r="M119" s="171" t="s">
        <v>3</v>
      </c>
      <c r="N119" s="172" t="s">
        <v>41</v>
      </c>
      <c r="O119" s="71"/>
      <c r="P119" s="173">
        <f>O119*H119</f>
        <v>0</v>
      </c>
      <c r="Q119" s="173">
        <v>0.0020799999999999998</v>
      </c>
      <c r="R119" s="173">
        <f>Q119*H119</f>
        <v>0.018719999999999997</v>
      </c>
      <c r="S119" s="173">
        <v>0</v>
      </c>
      <c r="T119" s="17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75" t="s">
        <v>146</v>
      </c>
      <c r="AT119" s="175" t="s">
        <v>124</v>
      </c>
      <c r="AU119" s="175" t="s">
        <v>80</v>
      </c>
      <c r="AY119" s="18" t="s">
        <v>121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8" t="s">
        <v>78</v>
      </c>
      <c r="BK119" s="176">
        <f>ROUND(I119*H119,2)</f>
        <v>0</v>
      </c>
      <c r="BL119" s="18" t="s">
        <v>146</v>
      </c>
      <c r="BM119" s="175" t="s">
        <v>798</v>
      </c>
    </row>
    <row r="120" s="2" customFormat="1">
      <c r="A120" s="37"/>
      <c r="B120" s="38"/>
      <c r="C120" s="37"/>
      <c r="D120" s="177" t="s">
        <v>136</v>
      </c>
      <c r="E120" s="37"/>
      <c r="F120" s="182" t="s">
        <v>799</v>
      </c>
      <c r="G120" s="37"/>
      <c r="H120" s="37"/>
      <c r="I120" s="179"/>
      <c r="J120" s="37"/>
      <c r="K120" s="37"/>
      <c r="L120" s="38"/>
      <c r="M120" s="180"/>
      <c r="N120" s="181"/>
      <c r="O120" s="71"/>
      <c r="P120" s="71"/>
      <c r="Q120" s="71"/>
      <c r="R120" s="71"/>
      <c r="S120" s="71"/>
      <c r="T120" s="72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136</v>
      </c>
      <c r="AU120" s="18" t="s">
        <v>80</v>
      </c>
    </row>
    <row r="121" s="13" customFormat="1">
      <c r="A121" s="13"/>
      <c r="B121" s="187"/>
      <c r="C121" s="13"/>
      <c r="D121" s="177" t="s">
        <v>216</v>
      </c>
      <c r="E121" s="188" t="s">
        <v>3</v>
      </c>
      <c r="F121" s="189" t="s">
        <v>755</v>
      </c>
      <c r="G121" s="13"/>
      <c r="H121" s="188" t="s">
        <v>3</v>
      </c>
      <c r="I121" s="190"/>
      <c r="J121" s="13"/>
      <c r="K121" s="13"/>
      <c r="L121" s="187"/>
      <c r="M121" s="191"/>
      <c r="N121" s="192"/>
      <c r="O121" s="192"/>
      <c r="P121" s="192"/>
      <c r="Q121" s="192"/>
      <c r="R121" s="192"/>
      <c r="S121" s="192"/>
      <c r="T121" s="19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8" t="s">
        <v>216</v>
      </c>
      <c r="AU121" s="188" t="s">
        <v>80</v>
      </c>
      <c r="AV121" s="13" t="s">
        <v>78</v>
      </c>
      <c r="AW121" s="13" t="s">
        <v>32</v>
      </c>
      <c r="AX121" s="13" t="s">
        <v>70</v>
      </c>
      <c r="AY121" s="188" t="s">
        <v>121</v>
      </c>
    </row>
    <row r="122" s="14" customFormat="1">
      <c r="A122" s="14"/>
      <c r="B122" s="194"/>
      <c r="C122" s="14"/>
      <c r="D122" s="177" t="s">
        <v>216</v>
      </c>
      <c r="E122" s="195" t="s">
        <v>3</v>
      </c>
      <c r="F122" s="196" t="s">
        <v>170</v>
      </c>
      <c r="G122" s="14"/>
      <c r="H122" s="197">
        <v>9</v>
      </c>
      <c r="I122" s="198"/>
      <c r="J122" s="14"/>
      <c r="K122" s="14"/>
      <c r="L122" s="194"/>
      <c r="M122" s="199"/>
      <c r="N122" s="200"/>
      <c r="O122" s="200"/>
      <c r="P122" s="200"/>
      <c r="Q122" s="200"/>
      <c r="R122" s="200"/>
      <c r="S122" s="200"/>
      <c r="T122" s="20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5" t="s">
        <v>216</v>
      </c>
      <c r="AU122" s="195" t="s">
        <v>80</v>
      </c>
      <c r="AV122" s="14" t="s">
        <v>80</v>
      </c>
      <c r="AW122" s="14" t="s">
        <v>32</v>
      </c>
      <c r="AX122" s="14" t="s">
        <v>78</v>
      </c>
      <c r="AY122" s="195" t="s">
        <v>121</v>
      </c>
    </row>
    <row r="123" s="2" customFormat="1" ht="16.5" customHeight="1">
      <c r="A123" s="37"/>
      <c r="B123" s="163"/>
      <c r="C123" s="164" t="s">
        <v>270</v>
      </c>
      <c r="D123" s="164" t="s">
        <v>124</v>
      </c>
      <c r="E123" s="165" t="s">
        <v>800</v>
      </c>
      <c r="F123" s="166" t="s">
        <v>801</v>
      </c>
      <c r="G123" s="167" t="s">
        <v>192</v>
      </c>
      <c r="H123" s="168">
        <v>9</v>
      </c>
      <c r="I123" s="169"/>
      <c r="J123" s="170">
        <f>ROUND(I123*H123,2)</f>
        <v>0</v>
      </c>
      <c r="K123" s="166" t="s">
        <v>193</v>
      </c>
      <c r="L123" s="38"/>
      <c r="M123" s="171" t="s">
        <v>3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146</v>
      </c>
      <c r="AT123" s="175" t="s">
        <v>124</v>
      </c>
      <c r="AU123" s="175" t="s">
        <v>80</v>
      </c>
      <c r="AY123" s="18" t="s">
        <v>121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78</v>
      </c>
      <c r="BK123" s="176">
        <f>ROUND(I123*H123,2)</f>
        <v>0</v>
      </c>
      <c r="BL123" s="18" t="s">
        <v>146</v>
      </c>
      <c r="BM123" s="175" t="s">
        <v>802</v>
      </c>
    </row>
    <row r="124" s="2" customFormat="1">
      <c r="A124" s="37"/>
      <c r="B124" s="38"/>
      <c r="C124" s="37"/>
      <c r="D124" s="177" t="s">
        <v>136</v>
      </c>
      <c r="E124" s="37"/>
      <c r="F124" s="182" t="s">
        <v>803</v>
      </c>
      <c r="G124" s="37"/>
      <c r="H124" s="37"/>
      <c r="I124" s="179"/>
      <c r="J124" s="37"/>
      <c r="K124" s="37"/>
      <c r="L124" s="38"/>
      <c r="M124" s="180"/>
      <c r="N124" s="181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136</v>
      </c>
      <c r="AU124" s="18" t="s">
        <v>80</v>
      </c>
    </row>
    <row r="125" s="13" customFormat="1">
      <c r="A125" s="13"/>
      <c r="B125" s="187"/>
      <c r="C125" s="13"/>
      <c r="D125" s="177" t="s">
        <v>216</v>
      </c>
      <c r="E125" s="188" t="s">
        <v>3</v>
      </c>
      <c r="F125" s="189" t="s">
        <v>804</v>
      </c>
      <c r="G125" s="13"/>
      <c r="H125" s="188" t="s">
        <v>3</v>
      </c>
      <c r="I125" s="190"/>
      <c r="J125" s="13"/>
      <c r="K125" s="13"/>
      <c r="L125" s="187"/>
      <c r="M125" s="191"/>
      <c r="N125" s="192"/>
      <c r="O125" s="192"/>
      <c r="P125" s="192"/>
      <c r="Q125" s="192"/>
      <c r="R125" s="192"/>
      <c r="S125" s="192"/>
      <c r="T125" s="19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8" t="s">
        <v>216</v>
      </c>
      <c r="AU125" s="188" t="s">
        <v>80</v>
      </c>
      <c r="AV125" s="13" t="s">
        <v>78</v>
      </c>
      <c r="AW125" s="13" t="s">
        <v>32</v>
      </c>
      <c r="AX125" s="13" t="s">
        <v>70</v>
      </c>
      <c r="AY125" s="188" t="s">
        <v>121</v>
      </c>
    </row>
    <row r="126" s="14" customFormat="1">
      <c r="A126" s="14"/>
      <c r="B126" s="194"/>
      <c r="C126" s="14"/>
      <c r="D126" s="177" t="s">
        <v>216</v>
      </c>
      <c r="E126" s="195" t="s">
        <v>3</v>
      </c>
      <c r="F126" s="196" t="s">
        <v>805</v>
      </c>
      <c r="G126" s="14"/>
      <c r="H126" s="197">
        <v>9</v>
      </c>
      <c r="I126" s="198"/>
      <c r="J126" s="14"/>
      <c r="K126" s="14"/>
      <c r="L126" s="194"/>
      <c r="M126" s="199"/>
      <c r="N126" s="200"/>
      <c r="O126" s="200"/>
      <c r="P126" s="200"/>
      <c r="Q126" s="200"/>
      <c r="R126" s="200"/>
      <c r="S126" s="200"/>
      <c r="T126" s="20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5" t="s">
        <v>216</v>
      </c>
      <c r="AU126" s="195" t="s">
        <v>80</v>
      </c>
      <c r="AV126" s="14" t="s">
        <v>80</v>
      </c>
      <c r="AW126" s="14" t="s">
        <v>32</v>
      </c>
      <c r="AX126" s="14" t="s">
        <v>78</v>
      </c>
      <c r="AY126" s="195" t="s">
        <v>121</v>
      </c>
    </row>
    <row r="127" s="2" customFormat="1" ht="16.5" customHeight="1">
      <c r="A127" s="37"/>
      <c r="B127" s="163"/>
      <c r="C127" s="202" t="s">
        <v>9</v>
      </c>
      <c r="D127" s="202" t="s">
        <v>323</v>
      </c>
      <c r="E127" s="203" t="s">
        <v>806</v>
      </c>
      <c r="F127" s="204" t="s">
        <v>807</v>
      </c>
      <c r="G127" s="205" t="s">
        <v>198</v>
      </c>
      <c r="H127" s="206">
        <v>1.3500000000000001</v>
      </c>
      <c r="I127" s="207"/>
      <c r="J127" s="208">
        <f>ROUND(I127*H127,2)</f>
        <v>0</v>
      </c>
      <c r="K127" s="204" t="s">
        <v>193</v>
      </c>
      <c r="L127" s="209"/>
      <c r="M127" s="210" t="s">
        <v>3</v>
      </c>
      <c r="N127" s="211" t="s">
        <v>41</v>
      </c>
      <c r="O127" s="71"/>
      <c r="P127" s="173">
        <f>O127*H127</f>
        <v>0</v>
      </c>
      <c r="Q127" s="173">
        <v>0.20000000000000001</v>
      </c>
      <c r="R127" s="173">
        <f>Q127*H127</f>
        <v>0.27000000000000002</v>
      </c>
      <c r="S127" s="173">
        <v>0</v>
      </c>
      <c r="T127" s="1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5" t="s">
        <v>164</v>
      </c>
      <c r="AT127" s="175" t="s">
        <v>323</v>
      </c>
      <c r="AU127" s="175" t="s">
        <v>80</v>
      </c>
      <c r="AY127" s="18" t="s">
        <v>121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8" t="s">
        <v>78</v>
      </c>
      <c r="BK127" s="176">
        <f>ROUND(I127*H127,2)</f>
        <v>0</v>
      </c>
      <c r="BL127" s="18" t="s">
        <v>146</v>
      </c>
      <c r="BM127" s="175" t="s">
        <v>808</v>
      </c>
    </row>
    <row r="128" s="2" customFormat="1">
      <c r="A128" s="37"/>
      <c r="B128" s="38"/>
      <c r="C128" s="37"/>
      <c r="D128" s="177" t="s">
        <v>136</v>
      </c>
      <c r="E128" s="37"/>
      <c r="F128" s="182" t="s">
        <v>809</v>
      </c>
      <c r="G128" s="37"/>
      <c r="H128" s="37"/>
      <c r="I128" s="179"/>
      <c r="J128" s="37"/>
      <c r="K128" s="37"/>
      <c r="L128" s="38"/>
      <c r="M128" s="180"/>
      <c r="N128" s="181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136</v>
      </c>
      <c r="AU128" s="18" t="s">
        <v>80</v>
      </c>
    </row>
    <row r="129" s="14" customFormat="1">
      <c r="A129" s="14"/>
      <c r="B129" s="194"/>
      <c r="C129" s="14"/>
      <c r="D129" s="177" t="s">
        <v>216</v>
      </c>
      <c r="E129" s="195" t="s">
        <v>3</v>
      </c>
      <c r="F129" s="196" t="s">
        <v>810</v>
      </c>
      <c r="G129" s="14"/>
      <c r="H129" s="197">
        <v>1.3500000000000001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216</v>
      </c>
      <c r="AU129" s="195" t="s">
        <v>80</v>
      </c>
      <c r="AV129" s="14" t="s">
        <v>80</v>
      </c>
      <c r="AW129" s="14" t="s">
        <v>32</v>
      </c>
      <c r="AX129" s="14" t="s">
        <v>78</v>
      </c>
      <c r="AY129" s="195" t="s">
        <v>121</v>
      </c>
    </row>
    <row r="130" s="2" customFormat="1" ht="16.5" customHeight="1">
      <c r="A130" s="37"/>
      <c r="B130" s="163"/>
      <c r="C130" s="164" t="s">
        <v>283</v>
      </c>
      <c r="D130" s="164" t="s">
        <v>124</v>
      </c>
      <c r="E130" s="165" t="s">
        <v>811</v>
      </c>
      <c r="F130" s="166" t="s">
        <v>812</v>
      </c>
      <c r="G130" s="167" t="s">
        <v>198</v>
      </c>
      <c r="H130" s="168">
        <v>0.089999999999999997</v>
      </c>
      <c r="I130" s="169"/>
      <c r="J130" s="170">
        <f>ROUND(I130*H130,2)</f>
        <v>0</v>
      </c>
      <c r="K130" s="166" t="s">
        <v>193</v>
      </c>
      <c r="L130" s="38"/>
      <c r="M130" s="171" t="s">
        <v>3</v>
      </c>
      <c r="N130" s="172" t="s">
        <v>41</v>
      </c>
      <c r="O130" s="71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5" t="s">
        <v>146</v>
      </c>
      <c r="AT130" s="175" t="s">
        <v>124</v>
      </c>
      <c r="AU130" s="175" t="s">
        <v>80</v>
      </c>
      <c r="AY130" s="18" t="s">
        <v>121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8" t="s">
        <v>78</v>
      </c>
      <c r="BK130" s="176">
        <f>ROUND(I130*H130,2)</f>
        <v>0</v>
      </c>
      <c r="BL130" s="18" t="s">
        <v>146</v>
      </c>
      <c r="BM130" s="175" t="s">
        <v>813</v>
      </c>
    </row>
    <row r="131" s="2" customFormat="1">
      <c r="A131" s="37"/>
      <c r="B131" s="38"/>
      <c r="C131" s="37"/>
      <c r="D131" s="177" t="s">
        <v>136</v>
      </c>
      <c r="E131" s="37"/>
      <c r="F131" s="182" t="s">
        <v>814</v>
      </c>
      <c r="G131" s="37"/>
      <c r="H131" s="37"/>
      <c r="I131" s="179"/>
      <c r="J131" s="37"/>
      <c r="K131" s="37"/>
      <c r="L131" s="38"/>
      <c r="M131" s="180"/>
      <c r="N131" s="181"/>
      <c r="O131" s="71"/>
      <c r="P131" s="71"/>
      <c r="Q131" s="71"/>
      <c r="R131" s="71"/>
      <c r="S131" s="71"/>
      <c r="T131" s="72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136</v>
      </c>
      <c r="AU131" s="18" t="s">
        <v>80</v>
      </c>
    </row>
    <row r="132" s="13" customFormat="1">
      <c r="A132" s="13"/>
      <c r="B132" s="187"/>
      <c r="C132" s="13"/>
      <c r="D132" s="177" t="s">
        <v>216</v>
      </c>
      <c r="E132" s="188" t="s">
        <v>3</v>
      </c>
      <c r="F132" s="189" t="s">
        <v>815</v>
      </c>
      <c r="G132" s="13"/>
      <c r="H132" s="188" t="s">
        <v>3</v>
      </c>
      <c r="I132" s="190"/>
      <c r="J132" s="13"/>
      <c r="K132" s="13"/>
      <c r="L132" s="187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216</v>
      </c>
      <c r="AU132" s="188" t="s">
        <v>80</v>
      </c>
      <c r="AV132" s="13" t="s">
        <v>78</v>
      </c>
      <c r="AW132" s="13" t="s">
        <v>32</v>
      </c>
      <c r="AX132" s="13" t="s">
        <v>70</v>
      </c>
      <c r="AY132" s="188" t="s">
        <v>121</v>
      </c>
    </row>
    <row r="133" s="14" customFormat="1">
      <c r="A133" s="14"/>
      <c r="B133" s="194"/>
      <c r="C133" s="14"/>
      <c r="D133" s="177" t="s">
        <v>216</v>
      </c>
      <c r="E133" s="195" t="s">
        <v>3</v>
      </c>
      <c r="F133" s="196" t="s">
        <v>816</v>
      </c>
      <c r="G133" s="14"/>
      <c r="H133" s="197">
        <v>0.089999999999999997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216</v>
      </c>
      <c r="AU133" s="195" t="s">
        <v>80</v>
      </c>
      <c r="AV133" s="14" t="s">
        <v>80</v>
      </c>
      <c r="AW133" s="14" t="s">
        <v>32</v>
      </c>
      <c r="AX133" s="14" t="s">
        <v>78</v>
      </c>
      <c r="AY133" s="195" t="s">
        <v>121</v>
      </c>
    </row>
    <row r="134" s="2" customFormat="1" ht="16.5" customHeight="1">
      <c r="A134" s="37"/>
      <c r="B134" s="163"/>
      <c r="C134" s="164" t="s">
        <v>288</v>
      </c>
      <c r="D134" s="164" t="s">
        <v>124</v>
      </c>
      <c r="E134" s="165" t="s">
        <v>729</v>
      </c>
      <c r="F134" s="166" t="s">
        <v>730</v>
      </c>
      <c r="G134" s="167" t="s">
        <v>198</v>
      </c>
      <c r="H134" s="168">
        <v>0.089999999999999997</v>
      </c>
      <c r="I134" s="169"/>
      <c r="J134" s="170">
        <f>ROUND(I134*H134,2)</f>
        <v>0</v>
      </c>
      <c r="K134" s="166" t="s">
        <v>193</v>
      </c>
      <c r="L134" s="38"/>
      <c r="M134" s="171" t="s">
        <v>3</v>
      </c>
      <c r="N134" s="172" t="s">
        <v>41</v>
      </c>
      <c r="O134" s="71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5" t="s">
        <v>146</v>
      </c>
      <c r="AT134" s="175" t="s">
        <v>124</v>
      </c>
      <c r="AU134" s="175" t="s">
        <v>80</v>
      </c>
      <c r="AY134" s="18" t="s">
        <v>121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8" t="s">
        <v>78</v>
      </c>
      <c r="BK134" s="176">
        <f>ROUND(I134*H134,2)</f>
        <v>0</v>
      </c>
      <c r="BL134" s="18" t="s">
        <v>146</v>
      </c>
      <c r="BM134" s="175" t="s">
        <v>817</v>
      </c>
    </row>
    <row r="135" s="2" customFormat="1">
      <c r="A135" s="37"/>
      <c r="B135" s="38"/>
      <c r="C135" s="37"/>
      <c r="D135" s="177" t="s">
        <v>136</v>
      </c>
      <c r="E135" s="37"/>
      <c r="F135" s="182" t="s">
        <v>732</v>
      </c>
      <c r="G135" s="37"/>
      <c r="H135" s="37"/>
      <c r="I135" s="179"/>
      <c r="J135" s="37"/>
      <c r="K135" s="37"/>
      <c r="L135" s="38"/>
      <c r="M135" s="180"/>
      <c r="N135" s="181"/>
      <c r="O135" s="71"/>
      <c r="P135" s="71"/>
      <c r="Q135" s="71"/>
      <c r="R135" s="71"/>
      <c r="S135" s="71"/>
      <c r="T135" s="7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136</v>
      </c>
      <c r="AU135" s="18" t="s">
        <v>80</v>
      </c>
    </row>
    <row r="136" s="14" customFormat="1">
      <c r="A136" s="14"/>
      <c r="B136" s="194"/>
      <c r="C136" s="14"/>
      <c r="D136" s="177" t="s">
        <v>216</v>
      </c>
      <c r="E136" s="195" t="s">
        <v>3</v>
      </c>
      <c r="F136" s="196" t="s">
        <v>818</v>
      </c>
      <c r="G136" s="14"/>
      <c r="H136" s="197">
        <v>0.089999999999999997</v>
      </c>
      <c r="I136" s="198"/>
      <c r="J136" s="14"/>
      <c r="K136" s="14"/>
      <c r="L136" s="194"/>
      <c r="M136" s="199"/>
      <c r="N136" s="200"/>
      <c r="O136" s="200"/>
      <c r="P136" s="200"/>
      <c r="Q136" s="200"/>
      <c r="R136" s="200"/>
      <c r="S136" s="200"/>
      <c r="T136" s="20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5" t="s">
        <v>216</v>
      </c>
      <c r="AU136" s="195" t="s">
        <v>80</v>
      </c>
      <c r="AV136" s="14" t="s">
        <v>80</v>
      </c>
      <c r="AW136" s="14" t="s">
        <v>32</v>
      </c>
      <c r="AX136" s="14" t="s">
        <v>78</v>
      </c>
      <c r="AY136" s="195" t="s">
        <v>121</v>
      </c>
    </row>
    <row r="137" s="2" customFormat="1" ht="16.5" customHeight="1">
      <c r="A137" s="37"/>
      <c r="B137" s="163"/>
      <c r="C137" s="164" t="s">
        <v>297</v>
      </c>
      <c r="D137" s="164" t="s">
        <v>124</v>
      </c>
      <c r="E137" s="165" t="s">
        <v>734</v>
      </c>
      <c r="F137" s="166" t="s">
        <v>735</v>
      </c>
      <c r="G137" s="167" t="s">
        <v>198</v>
      </c>
      <c r="H137" s="168">
        <v>0.81000000000000005</v>
      </c>
      <c r="I137" s="169"/>
      <c r="J137" s="170">
        <f>ROUND(I137*H137,2)</f>
        <v>0</v>
      </c>
      <c r="K137" s="166" t="s">
        <v>193</v>
      </c>
      <c r="L137" s="38"/>
      <c r="M137" s="171" t="s">
        <v>3</v>
      </c>
      <c r="N137" s="172" t="s">
        <v>41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5" t="s">
        <v>146</v>
      </c>
      <c r="AT137" s="175" t="s">
        <v>124</v>
      </c>
      <c r="AU137" s="175" t="s">
        <v>80</v>
      </c>
      <c r="AY137" s="18" t="s">
        <v>121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8" t="s">
        <v>78</v>
      </c>
      <c r="BK137" s="176">
        <f>ROUND(I137*H137,2)</f>
        <v>0</v>
      </c>
      <c r="BL137" s="18" t="s">
        <v>146</v>
      </c>
      <c r="BM137" s="175" t="s">
        <v>819</v>
      </c>
    </row>
    <row r="138" s="2" customFormat="1">
      <c r="A138" s="37"/>
      <c r="B138" s="38"/>
      <c r="C138" s="37"/>
      <c r="D138" s="177" t="s">
        <v>136</v>
      </c>
      <c r="E138" s="37"/>
      <c r="F138" s="182" t="s">
        <v>737</v>
      </c>
      <c r="G138" s="37"/>
      <c r="H138" s="37"/>
      <c r="I138" s="179"/>
      <c r="J138" s="37"/>
      <c r="K138" s="37"/>
      <c r="L138" s="38"/>
      <c r="M138" s="180"/>
      <c r="N138" s="181"/>
      <c r="O138" s="71"/>
      <c r="P138" s="71"/>
      <c r="Q138" s="71"/>
      <c r="R138" s="71"/>
      <c r="S138" s="71"/>
      <c r="T138" s="7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136</v>
      </c>
      <c r="AU138" s="18" t="s">
        <v>80</v>
      </c>
    </row>
    <row r="139" s="14" customFormat="1">
      <c r="A139" s="14"/>
      <c r="B139" s="194"/>
      <c r="C139" s="14"/>
      <c r="D139" s="177" t="s">
        <v>216</v>
      </c>
      <c r="E139" s="195" t="s">
        <v>3</v>
      </c>
      <c r="F139" s="196" t="s">
        <v>820</v>
      </c>
      <c r="G139" s="14"/>
      <c r="H139" s="197">
        <v>0.81000000000000005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216</v>
      </c>
      <c r="AU139" s="195" t="s">
        <v>80</v>
      </c>
      <c r="AV139" s="14" t="s">
        <v>80</v>
      </c>
      <c r="AW139" s="14" t="s">
        <v>32</v>
      </c>
      <c r="AX139" s="14" t="s">
        <v>78</v>
      </c>
      <c r="AY139" s="195" t="s">
        <v>121</v>
      </c>
    </row>
    <row r="140" s="12" customFormat="1" ht="22.8" customHeight="1">
      <c r="A140" s="12"/>
      <c r="B140" s="150"/>
      <c r="C140" s="12"/>
      <c r="D140" s="151" t="s">
        <v>69</v>
      </c>
      <c r="E140" s="161" t="s">
        <v>745</v>
      </c>
      <c r="F140" s="161" t="s">
        <v>501</v>
      </c>
      <c r="G140" s="12"/>
      <c r="H140" s="12"/>
      <c r="I140" s="153"/>
      <c r="J140" s="162">
        <f>BK140</f>
        <v>0</v>
      </c>
      <c r="K140" s="12"/>
      <c r="L140" s="150"/>
      <c r="M140" s="155"/>
      <c r="N140" s="156"/>
      <c r="O140" s="156"/>
      <c r="P140" s="157">
        <f>SUM(P141:P142)</f>
        <v>0</v>
      </c>
      <c r="Q140" s="156"/>
      <c r="R140" s="157">
        <f>SUM(R141:R142)</f>
        <v>0</v>
      </c>
      <c r="S140" s="156"/>
      <c r="T140" s="158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1" t="s">
        <v>78</v>
      </c>
      <c r="AT140" s="159" t="s">
        <v>69</v>
      </c>
      <c r="AU140" s="159" t="s">
        <v>78</v>
      </c>
      <c r="AY140" s="151" t="s">
        <v>121</v>
      </c>
      <c r="BK140" s="160">
        <f>SUM(BK141:BK142)</f>
        <v>0</v>
      </c>
    </row>
    <row r="141" s="2" customFormat="1" ht="16.5" customHeight="1">
      <c r="A141" s="37"/>
      <c r="B141" s="163"/>
      <c r="C141" s="164" t="s">
        <v>304</v>
      </c>
      <c r="D141" s="164" t="s">
        <v>124</v>
      </c>
      <c r="E141" s="165" t="s">
        <v>746</v>
      </c>
      <c r="F141" s="166" t="s">
        <v>747</v>
      </c>
      <c r="G141" s="167" t="s">
        <v>291</v>
      </c>
      <c r="H141" s="168">
        <v>1.6970000000000001</v>
      </c>
      <c r="I141" s="169"/>
      <c r="J141" s="170">
        <f>ROUND(I141*H141,2)</f>
        <v>0</v>
      </c>
      <c r="K141" s="166" t="s">
        <v>193</v>
      </c>
      <c r="L141" s="38"/>
      <c r="M141" s="171" t="s">
        <v>3</v>
      </c>
      <c r="N141" s="172" t="s">
        <v>41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5" t="s">
        <v>146</v>
      </c>
      <c r="AT141" s="175" t="s">
        <v>124</v>
      </c>
      <c r="AU141" s="175" t="s">
        <v>80</v>
      </c>
      <c r="AY141" s="18" t="s">
        <v>121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8" t="s">
        <v>78</v>
      </c>
      <c r="BK141" s="176">
        <f>ROUND(I141*H141,2)</f>
        <v>0</v>
      </c>
      <c r="BL141" s="18" t="s">
        <v>146</v>
      </c>
      <c r="BM141" s="175" t="s">
        <v>821</v>
      </c>
    </row>
    <row r="142" s="2" customFormat="1">
      <c r="A142" s="37"/>
      <c r="B142" s="38"/>
      <c r="C142" s="37"/>
      <c r="D142" s="177" t="s">
        <v>136</v>
      </c>
      <c r="E142" s="37"/>
      <c r="F142" s="182" t="s">
        <v>749</v>
      </c>
      <c r="G142" s="37"/>
      <c r="H142" s="37"/>
      <c r="I142" s="179"/>
      <c r="J142" s="37"/>
      <c r="K142" s="37"/>
      <c r="L142" s="38"/>
      <c r="M142" s="183"/>
      <c r="N142" s="184"/>
      <c r="O142" s="185"/>
      <c r="P142" s="185"/>
      <c r="Q142" s="185"/>
      <c r="R142" s="185"/>
      <c r="S142" s="185"/>
      <c r="T142" s="18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136</v>
      </c>
      <c r="AU142" s="18" t="s">
        <v>80</v>
      </c>
    </row>
    <row r="143" s="2" customFormat="1" ht="6.96" customHeight="1">
      <c r="A143" s="37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8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autoFilter ref="C81:K14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822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3" t="str">
        <f>'Rekapitulace stavby'!AN8</f>
        <v>27. 10. 2017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0"/>
      <c r="B9" s="141"/>
      <c r="C9" s="142" t="s">
        <v>51</v>
      </c>
      <c r="D9" s="143" t="s">
        <v>52</v>
      </c>
      <c r="E9" s="143" t="s">
        <v>107</v>
      </c>
      <c r="F9" s="144" t="s">
        <v>823</v>
      </c>
      <c r="G9" s="140"/>
      <c r="H9" s="141"/>
    </row>
    <row r="10" s="2" customFormat="1" ht="26.4" customHeight="1">
      <c r="A10" s="37"/>
      <c r="B10" s="38"/>
      <c r="C10" s="215" t="s">
        <v>824</v>
      </c>
      <c r="D10" s="215" t="s">
        <v>76</v>
      </c>
      <c r="E10" s="37"/>
      <c r="F10" s="37"/>
      <c r="G10" s="37"/>
      <c r="H10" s="38"/>
    </row>
    <row r="11" s="2" customFormat="1" ht="16.8" customHeight="1">
      <c r="A11" s="37"/>
      <c r="B11" s="38"/>
      <c r="C11" s="216" t="s">
        <v>825</v>
      </c>
      <c r="D11" s="217" t="s">
        <v>826</v>
      </c>
      <c r="E11" s="218" t="s">
        <v>3</v>
      </c>
      <c r="F11" s="219">
        <v>28.25</v>
      </c>
      <c r="G11" s="37"/>
      <c r="H11" s="38"/>
    </row>
    <row r="12" s="2" customFormat="1" ht="16.8" customHeight="1">
      <c r="A12" s="37"/>
      <c r="B12" s="38"/>
      <c r="C12" s="216" t="s">
        <v>827</v>
      </c>
      <c r="D12" s="217" t="s">
        <v>828</v>
      </c>
      <c r="E12" s="218" t="s">
        <v>3</v>
      </c>
      <c r="F12" s="219">
        <v>2</v>
      </c>
      <c r="G12" s="37"/>
      <c r="H12" s="38"/>
    </row>
    <row r="13" s="2" customFormat="1" ht="16.8" customHeight="1">
      <c r="A13" s="37"/>
      <c r="B13" s="38"/>
      <c r="C13" s="216" t="s">
        <v>829</v>
      </c>
      <c r="D13" s="217" t="s">
        <v>3</v>
      </c>
      <c r="E13" s="218" t="s">
        <v>3</v>
      </c>
      <c r="F13" s="219">
        <v>25.600000000000001</v>
      </c>
      <c r="G13" s="37"/>
      <c r="H13" s="38"/>
    </row>
    <row r="14" s="2" customFormat="1" ht="16.8" customHeight="1">
      <c r="A14" s="37"/>
      <c r="B14" s="38"/>
      <c r="C14" s="216" t="s">
        <v>830</v>
      </c>
      <c r="D14" s="217" t="s">
        <v>371</v>
      </c>
      <c r="E14" s="218" t="s">
        <v>3</v>
      </c>
      <c r="F14" s="219">
        <v>1114.7560000000001</v>
      </c>
      <c r="G14" s="37"/>
      <c r="H14" s="38"/>
    </row>
    <row r="15" s="2" customFormat="1" ht="16.8" customHeight="1">
      <c r="A15" s="37"/>
      <c r="B15" s="38"/>
      <c r="C15" s="216" t="s">
        <v>831</v>
      </c>
      <c r="D15" s="217" t="s">
        <v>3</v>
      </c>
      <c r="E15" s="218" t="s">
        <v>3</v>
      </c>
      <c r="F15" s="219">
        <v>187</v>
      </c>
      <c r="G15" s="37"/>
      <c r="H15" s="38"/>
    </row>
    <row r="16" s="2" customFormat="1" ht="16.8" customHeight="1">
      <c r="A16" s="37"/>
      <c r="B16" s="38"/>
      <c r="C16" s="216" t="s">
        <v>832</v>
      </c>
      <c r="D16" s="217" t="s">
        <v>833</v>
      </c>
      <c r="E16" s="218" t="s">
        <v>3</v>
      </c>
      <c r="F16" s="219">
        <v>21</v>
      </c>
      <c r="G16" s="37"/>
      <c r="H16" s="38"/>
    </row>
    <row r="17" s="2" customFormat="1" ht="16.8" customHeight="1">
      <c r="A17" s="37"/>
      <c r="B17" s="38"/>
      <c r="C17" s="216" t="s">
        <v>834</v>
      </c>
      <c r="D17" s="217" t="s">
        <v>835</v>
      </c>
      <c r="E17" s="218" t="s">
        <v>3</v>
      </c>
      <c r="F17" s="219">
        <v>217.83099999999999</v>
      </c>
      <c r="G17" s="37"/>
      <c r="H17" s="38"/>
    </row>
    <row r="18" s="2" customFormat="1" ht="16.8" customHeight="1">
      <c r="A18" s="37"/>
      <c r="B18" s="38"/>
      <c r="C18" s="216" t="s">
        <v>836</v>
      </c>
      <c r="D18" s="217" t="s">
        <v>837</v>
      </c>
      <c r="E18" s="218" t="s">
        <v>3</v>
      </c>
      <c r="F18" s="219">
        <v>16.800000000000001</v>
      </c>
      <c r="G18" s="37"/>
      <c r="H18" s="38"/>
    </row>
    <row r="19" s="2" customFormat="1" ht="26.4" customHeight="1">
      <c r="A19" s="37"/>
      <c r="B19" s="38"/>
      <c r="C19" s="215" t="s">
        <v>838</v>
      </c>
      <c r="D19" s="215" t="s">
        <v>82</v>
      </c>
      <c r="E19" s="37"/>
      <c r="F19" s="37"/>
      <c r="G19" s="37"/>
      <c r="H19" s="38"/>
    </row>
    <row r="20" s="2" customFormat="1" ht="16.8" customHeight="1">
      <c r="A20" s="37"/>
      <c r="B20" s="38"/>
      <c r="C20" s="216" t="s">
        <v>825</v>
      </c>
      <c r="D20" s="217" t="s">
        <v>826</v>
      </c>
      <c r="E20" s="218" t="s">
        <v>3</v>
      </c>
      <c r="F20" s="219">
        <v>28.25</v>
      </c>
      <c r="G20" s="37"/>
      <c r="H20" s="38"/>
    </row>
    <row r="21" s="2" customFormat="1" ht="16.8" customHeight="1">
      <c r="A21" s="37"/>
      <c r="B21" s="38"/>
      <c r="C21" s="216" t="s">
        <v>827</v>
      </c>
      <c r="D21" s="217" t="s">
        <v>828</v>
      </c>
      <c r="E21" s="218" t="s">
        <v>3</v>
      </c>
      <c r="F21" s="219">
        <v>2</v>
      </c>
      <c r="G21" s="37"/>
      <c r="H21" s="38"/>
    </row>
    <row r="22" s="2" customFormat="1" ht="16.8" customHeight="1">
      <c r="A22" s="37"/>
      <c r="B22" s="38"/>
      <c r="C22" s="216" t="s">
        <v>829</v>
      </c>
      <c r="D22" s="217" t="s">
        <v>3</v>
      </c>
      <c r="E22" s="218" t="s">
        <v>3</v>
      </c>
      <c r="F22" s="219">
        <v>25.600000000000001</v>
      </c>
      <c r="G22" s="37"/>
      <c r="H22" s="38"/>
    </row>
    <row r="23" s="2" customFormat="1" ht="16.8" customHeight="1">
      <c r="A23" s="37"/>
      <c r="B23" s="38"/>
      <c r="C23" s="216" t="s">
        <v>830</v>
      </c>
      <c r="D23" s="217" t="s">
        <v>371</v>
      </c>
      <c r="E23" s="218" t="s">
        <v>3</v>
      </c>
      <c r="F23" s="219">
        <v>1114.7560000000001</v>
      </c>
      <c r="G23" s="37"/>
      <c r="H23" s="38"/>
    </row>
    <row r="24" s="2" customFormat="1" ht="16.8" customHeight="1">
      <c r="A24" s="37"/>
      <c r="B24" s="38"/>
      <c r="C24" s="216" t="s">
        <v>831</v>
      </c>
      <c r="D24" s="217" t="s">
        <v>3</v>
      </c>
      <c r="E24" s="218" t="s">
        <v>3</v>
      </c>
      <c r="F24" s="219">
        <v>187</v>
      </c>
      <c r="G24" s="37"/>
      <c r="H24" s="38"/>
    </row>
    <row r="25" s="2" customFormat="1" ht="16.8" customHeight="1">
      <c r="A25" s="37"/>
      <c r="B25" s="38"/>
      <c r="C25" s="216" t="s">
        <v>834</v>
      </c>
      <c r="D25" s="217" t="s">
        <v>835</v>
      </c>
      <c r="E25" s="218" t="s">
        <v>3</v>
      </c>
      <c r="F25" s="219">
        <v>217.83099999999999</v>
      </c>
      <c r="G25" s="37"/>
      <c r="H25" s="38"/>
    </row>
    <row r="26" s="2" customFormat="1" ht="16.8" customHeight="1">
      <c r="A26" s="37"/>
      <c r="B26" s="38"/>
      <c r="C26" s="216" t="s">
        <v>836</v>
      </c>
      <c r="D26" s="217" t="s">
        <v>837</v>
      </c>
      <c r="E26" s="218" t="s">
        <v>3</v>
      </c>
      <c r="F26" s="219">
        <v>16.800000000000001</v>
      </c>
      <c r="G26" s="37"/>
      <c r="H26" s="38"/>
    </row>
    <row r="27" s="2" customFormat="1" ht="26.4" customHeight="1">
      <c r="A27" s="37"/>
      <c r="B27" s="38"/>
      <c r="C27" s="215" t="s">
        <v>839</v>
      </c>
      <c r="D27" s="215" t="s">
        <v>85</v>
      </c>
      <c r="E27" s="37"/>
      <c r="F27" s="37"/>
      <c r="G27" s="37"/>
      <c r="H27" s="38"/>
    </row>
    <row r="28" s="2" customFormat="1" ht="16.8" customHeight="1">
      <c r="A28" s="37"/>
      <c r="B28" s="38"/>
      <c r="C28" s="216" t="s">
        <v>825</v>
      </c>
      <c r="D28" s="217" t="s">
        <v>826</v>
      </c>
      <c r="E28" s="218" t="s">
        <v>3</v>
      </c>
      <c r="F28" s="219">
        <v>28.25</v>
      </c>
      <c r="G28" s="37"/>
      <c r="H28" s="38"/>
    </row>
    <row r="29" s="2" customFormat="1" ht="16.8" customHeight="1">
      <c r="A29" s="37"/>
      <c r="B29" s="38"/>
      <c r="C29" s="216" t="s">
        <v>827</v>
      </c>
      <c r="D29" s="217" t="s">
        <v>828</v>
      </c>
      <c r="E29" s="218" t="s">
        <v>3</v>
      </c>
      <c r="F29" s="219">
        <v>2</v>
      </c>
      <c r="G29" s="37"/>
      <c r="H29" s="38"/>
    </row>
    <row r="30" s="2" customFormat="1" ht="16.8" customHeight="1">
      <c r="A30" s="37"/>
      <c r="B30" s="38"/>
      <c r="C30" s="216" t="s">
        <v>829</v>
      </c>
      <c r="D30" s="217" t="s">
        <v>3</v>
      </c>
      <c r="E30" s="218" t="s">
        <v>3</v>
      </c>
      <c r="F30" s="219">
        <v>25.600000000000001</v>
      </c>
      <c r="G30" s="37"/>
      <c r="H30" s="38"/>
    </row>
    <row r="31" s="2" customFormat="1" ht="16.8" customHeight="1">
      <c r="A31" s="37"/>
      <c r="B31" s="38"/>
      <c r="C31" s="216" t="s">
        <v>830</v>
      </c>
      <c r="D31" s="217" t="s">
        <v>371</v>
      </c>
      <c r="E31" s="218" t="s">
        <v>3</v>
      </c>
      <c r="F31" s="219">
        <v>1114.7560000000001</v>
      </c>
      <c r="G31" s="37"/>
      <c r="H31" s="38"/>
    </row>
    <row r="32" s="2" customFormat="1" ht="16.8" customHeight="1">
      <c r="A32" s="37"/>
      <c r="B32" s="38"/>
      <c r="C32" s="216" t="s">
        <v>831</v>
      </c>
      <c r="D32" s="217" t="s">
        <v>3</v>
      </c>
      <c r="E32" s="218" t="s">
        <v>3</v>
      </c>
      <c r="F32" s="219">
        <v>187</v>
      </c>
      <c r="G32" s="37"/>
      <c r="H32" s="38"/>
    </row>
    <row r="33" s="2" customFormat="1" ht="16.8" customHeight="1">
      <c r="A33" s="37"/>
      <c r="B33" s="38"/>
      <c r="C33" s="216" t="s">
        <v>834</v>
      </c>
      <c r="D33" s="217" t="s">
        <v>835</v>
      </c>
      <c r="E33" s="218" t="s">
        <v>3</v>
      </c>
      <c r="F33" s="219">
        <v>217.83099999999999</v>
      </c>
      <c r="G33" s="37"/>
      <c r="H33" s="38"/>
    </row>
    <row r="34" s="2" customFormat="1" ht="16.8" customHeight="1">
      <c r="A34" s="37"/>
      <c r="B34" s="38"/>
      <c r="C34" s="216" t="s">
        <v>836</v>
      </c>
      <c r="D34" s="217" t="s">
        <v>837</v>
      </c>
      <c r="E34" s="218" t="s">
        <v>3</v>
      </c>
      <c r="F34" s="219">
        <v>16.800000000000001</v>
      </c>
      <c r="G34" s="37"/>
      <c r="H34" s="38"/>
    </row>
    <row r="35" s="2" customFormat="1" ht="7.44" customHeight="1">
      <c r="A35" s="37"/>
      <c r="B35" s="54"/>
      <c r="C35" s="55"/>
      <c r="D35" s="55"/>
      <c r="E35" s="55"/>
      <c r="F35" s="55"/>
      <c r="G35" s="55"/>
      <c r="H35" s="38"/>
    </row>
    <row r="36" s="2" customFormat="1">
      <c r="A36" s="37"/>
      <c r="B36" s="37"/>
      <c r="C36" s="37"/>
      <c r="D36" s="37"/>
      <c r="E36" s="37"/>
      <c r="F36" s="37"/>
      <c r="G36" s="37"/>
      <c r="H36" s="37"/>
    </row>
  </sheetData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0" customWidth="1"/>
    <col min="2" max="2" width="1.667969" style="220" customWidth="1"/>
    <col min="3" max="4" width="5" style="220" customWidth="1"/>
    <col min="5" max="5" width="11.66016" style="220" customWidth="1"/>
    <col min="6" max="6" width="9.160156" style="220" customWidth="1"/>
    <col min="7" max="7" width="5" style="220" customWidth="1"/>
    <col min="8" max="8" width="77.83203" style="220" customWidth="1"/>
    <col min="9" max="10" width="20" style="220" customWidth="1"/>
    <col min="11" max="11" width="1.667969" style="220" customWidth="1"/>
  </cols>
  <sheetData>
    <row r="1" s="1" customFormat="1" ht="37.5" customHeight="1"/>
    <row r="2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="15" customFormat="1" ht="45" customHeight="1">
      <c r="B3" s="224"/>
      <c r="C3" s="225" t="s">
        <v>840</v>
      </c>
      <c r="D3" s="225"/>
      <c r="E3" s="225"/>
      <c r="F3" s="225"/>
      <c r="G3" s="225"/>
      <c r="H3" s="225"/>
      <c r="I3" s="225"/>
      <c r="J3" s="225"/>
      <c r="K3" s="226"/>
    </row>
    <row r="4" s="1" customFormat="1" ht="25.5" customHeight="1">
      <c r="B4" s="227"/>
      <c r="C4" s="228" t="s">
        <v>841</v>
      </c>
      <c r="D4" s="228"/>
      <c r="E4" s="228"/>
      <c r="F4" s="228"/>
      <c r="G4" s="228"/>
      <c r="H4" s="228"/>
      <c r="I4" s="228"/>
      <c r="J4" s="228"/>
      <c r="K4" s="229"/>
    </row>
    <row r="5" s="1" customFormat="1" ht="5.25" customHeight="1">
      <c r="B5" s="227"/>
      <c r="C5" s="230"/>
      <c r="D5" s="230"/>
      <c r="E5" s="230"/>
      <c r="F5" s="230"/>
      <c r="G5" s="230"/>
      <c r="H5" s="230"/>
      <c r="I5" s="230"/>
      <c r="J5" s="230"/>
      <c r="K5" s="229"/>
    </row>
    <row r="6" s="1" customFormat="1" ht="15" customHeight="1">
      <c r="B6" s="227"/>
      <c r="C6" s="231" t="s">
        <v>842</v>
      </c>
      <c r="D6" s="231"/>
      <c r="E6" s="231"/>
      <c r="F6" s="231"/>
      <c r="G6" s="231"/>
      <c r="H6" s="231"/>
      <c r="I6" s="231"/>
      <c r="J6" s="231"/>
      <c r="K6" s="229"/>
    </row>
    <row r="7" s="1" customFormat="1" ht="15" customHeight="1">
      <c r="B7" s="232"/>
      <c r="C7" s="231" t="s">
        <v>843</v>
      </c>
      <c r="D7" s="231"/>
      <c r="E7" s="231"/>
      <c r="F7" s="231"/>
      <c r="G7" s="231"/>
      <c r="H7" s="231"/>
      <c r="I7" s="231"/>
      <c r="J7" s="231"/>
      <c r="K7" s="229"/>
    </row>
    <row r="8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="1" customFormat="1" ht="15" customHeight="1">
      <c r="B9" s="232"/>
      <c r="C9" s="231" t="s">
        <v>844</v>
      </c>
      <c r="D9" s="231"/>
      <c r="E9" s="231"/>
      <c r="F9" s="231"/>
      <c r="G9" s="231"/>
      <c r="H9" s="231"/>
      <c r="I9" s="231"/>
      <c r="J9" s="231"/>
      <c r="K9" s="229"/>
    </row>
    <row r="10" s="1" customFormat="1" ht="15" customHeight="1">
      <c r="B10" s="232"/>
      <c r="C10" s="231"/>
      <c r="D10" s="231" t="s">
        <v>845</v>
      </c>
      <c r="E10" s="231"/>
      <c r="F10" s="231"/>
      <c r="G10" s="231"/>
      <c r="H10" s="231"/>
      <c r="I10" s="231"/>
      <c r="J10" s="231"/>
      <c r="K10" s="229"/>
    </row>
    <row r="11" s="1" customFormat="1" ht="15" customHeight="1">
      <c r="B11" s="232"/>
      <c r="C11" s="233"/>
      <c r="D11" s="231" t="s">
        <v>846</v>
      </c>
      <c r="E11" s="231"/>
      <c r="F11" s="231"/>
      <c r="G11" s="231"/>
      <c r="H11" s="231"/>
      <c r="I11" s="231"/>
      <c r="J11" s="231"/>
      <c r="K11" s="229"/>
    </row>
    <row r="12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="1" customFormat="1" ht="15" customHeight="1">
      <c r="B13" s="232"/>
      <c r="C13" s="233"/>
      <c r="D13" s="234" t="s">
        <v>847</v>
      </c>
      <c r="E13" s="231"/>
      <c r="F13" s="231"/>
      <c r="G13" s="231"/>
      <c r="H13" s="231"/>
      <c r="I13" s="231"/>
      <c r="J13" s="231"/>
      <c r="K13" s="229"/>
    </row>
    <row r="14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="1" customFormat="1" ht="15" customHeight="1">
      <c r="B15" s="232"/>
      <c r="C15" s="233"/>
      <c r="D15" s="231" t="s">
        <v>848</v>
      </c>
      <c r="E15" s="231"/>
      <c r="F15" s="231"/>
      <c r="G15" s="231"/>
      <c r="H15" s="231"/>
      <c r="I15" s="231"/>
      <c r="J15" s="231"/>
      <c r="K15" s="229"/>
    </row>
    <row r="16" s="1" customFormat="1" ht="15" customHeight="1">
      <c r="B16" s="232"/>
      <c r="C16" s="233"/>
      <c r="D16" s="231" t="s">
        <v>849</v>
      </c>
      <c r="E16" s="231"/>
      <c r="F16" s="231"/>
      <c r="G16" s="231"/>
      <c r="H16" s="231"/>
      <c r="I16" s="231"/>
      <c r="J16" s="231"/>
      <c r="K16" s="229"/>
    </row>
    <row r="17" s="1" customFormat="1" ht="15" customHeight="1">
      <c r="B17" s="232"/>
      <c r="C17" s="233"/>
      <c r="D17" s="231" t="s">
        <v>850</v>
      </c>
      <c r="E17" s="231"/>
      <c r="F17" s="231"/>
      <c r="G17" s="231"/>
      <c r="H17" s="231"/>
      <c r="I17" s="231"/>
      <c r="J17" s="231"/>
      <c r="K17" s="229"/>
    </row>
    <row r="18" s="1" customFormat="1" ht="15" customHeight="1">
      <c r="B18" s="232"/>
      <c r="C18" s="233"/>
      <c r="D18" s="233"/>
      <c r="E18" s="235" t="s">
        <v>77</v>
      </c>
      <c r="F18" s="231" t="s">
        <v>851</v>
      </c>
      <c r="G18" s="231"/>
      <c r="H18" s="231"/>
      <c r="I18" s="231"/>
      <c r="J18" s="231"/>
      <c r="K18" s="229"/>
    </row>
    <row r="19" s="1" customFormat="1" ht="15" customHeight="1">
      <c r="B19" s="232"/>
      <c r="C19" s="233"/>
      <c r="D19" s="233"/>
      <c r="E19" s="235" t="s">
        <v>852</v>
      </c>
      <c r="F19" s="231" t="s">
        <v>853</v>
      </c>
      <c r="G19" s="231"/>
      <c r="H19" s="231"/>
      <c r="I19" s="231"/>
      <c r="J19" s="231"/>
      <c r="K19" s="229"/>
    </row>
    <row r="20" s="1" customFormat="1" ht="15" customHeight="1">
      <c r="B20" s="232"/>
      <c r="C20" s="233"/>
      <c r="D20" s="233"/>
      <c r="E20" s="235" t="s">
        <v>854</v>
      </c>
      <c r="F20" s="231" t="s">
        <v>855</v>
      </c>
      <c r="G20" s="231"/>
      <c r="H20" s="231"/>
      <c r="I20" s="231"/>
      <c r="J20" s="231"/>
      <c r="K20" s="229"/>
    </row>
    <row r="21" s="1" customFormat="1" ht="15" customHeight="1">
      <c r="B21" s="232"/>
      <c r="C21" s="233"/>
      <c r="D21" s="233"/>
      <c r="E21" s="235" t="s">
        <v>856</v>
      </c>
      <c r="F21" s="231" t="s">
        <v>857</v>
      </c>
      <c r="G21" s="231"/>
      <c r="H21" s="231"/>
      <c r="I21" s="231"/>
      <c r="J21" s="231"/>
      <c r="K21" s="229"/>
    </row>
    <row r="22" s="1" customFormat="1" ht="15" customHeight="1">
      <c r="B22" s="232"/>
      <c r="C22" s="233"/>
      <c r="D22" s="233"/>
      <c r="E22" s="235" t="s">
        <v>858</v>
      </c>
      <c r="F22" s="231" t="s">
        <v>859</v>
      </c>
      <c r="G22" s="231"/>
      <c r="H22" s="231"/>
      <c r="I22" s="231"/>
      <c r="J22" s="231"/>
      <c r="K22" s="229"/>
    </row>
    <row r="23" s="1" customFormat="1" ht="15" customHeight="1">
      <c r="B23" s="232"/>
      <c r="C23" s="233"/>
      <c r="D23" s="233"/>
      <c r="E23" s="235" t="s">
        <v>860</v>
      </c>
      <c r="F23" s="231" t="s">
        <v>861</v>
      </c>
      <c r="G23" s="231"/>
      <c r="H23" s="231"/>
      <c r="I23" s="231"/>
      <c r="J23" s="231"/>
      <c r="K23" s="229"/>
    </row>
    <row r="24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="1" customFormat="1" ht="15" customHeight="1">
      <c r="B25" s="232"/>
      <c r="C25" s="231" t="s">
        <v>862</v>
      </c>
      <c r="D25" s="231"/>
      <c r="E25" s="231"/>
      <c r="F25" s="231"/>
      <c r="G25" s="231"/>
      <c r="H25" s="231"/>
      <c r="I25" s="231"/>
      <c r="J25" s="231"/>
      <c r="K25" s="229"/>
    </row>
    <row r="26" s="1" customFormat="1" ht="15" customHeight="1">
      <c r="B26" s="232"/>
      <c r="C26" s="231" t="s">
        <v>863</v>
      </c>
      <c r="D26" s="231"/>
      <c r="E26" s="231"/>
      <c r="F26" s="231"/>
      <c r="G26" s="231"/>
      <c r="H26" s="231"/>
      <c r="I26" s="231"/>
      <c r="J26" s="231"/>
      <c r="K26" s="229"/>
    </row>
    <row r="27" s="1" customFormat="1" ht="15" customHeight="1">
      <c r="B27" s="232"/>
      <c r="C27" s="231"/>
      <c r="D27" s="231" t="s">
        <v>864</v>
      </c>
      <c r="E27" s="231"/>
      <c r="F27" s="231"/>
      <c r="G27" s="231"/>
      <c r="H27" s="231"/>
      <c r="I27" s="231"/>
      <c r="J27" s="231"/>
      <c r="K27" s="229"/>
    </row>
    <row r="28" s="1" customFormat="1" ht="15" customHeight="1">
      <c r="B28" s="232"/>
      <c r="C28" s="233"/>
      <c r="D28" s="231" t="s">
        <v>865</v>
      </c>
      <c r="E28" s="231"/>
      <c r="F28" s="231"/>
      <c r="G28" s="231"/>
      <c r="H28" s="231"/>
      <c r="I28" s="231"/>
      <c r="J28" s="231"/>
      <c r="K28" s="229"/>
    </row>
    <row r="29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="1" customFormat="1" ht="15" customHeight="1">
      <c r="B30" s="232"/>
      <c r="C30" s="233"/>
      <c r="D30" s="231" t="s">
        <v>866</v>
      </c>
      <c r="E30" s="231"/>
      <c r="F30" s="231"/>
      <c r="G30" s="231"/>
      <c r="H30" s="231"/>
      <c r="I30" s="231"/>
      <c r="J30" s="231"/>
      <c r="K30" s="229"/>
    </row>
    <row r="31" s="1" customFormat="1" ht="15" customHeight="1">
      <c r="B31" s="232"/>
      <c r="C31" s="233"/>
      <c r="D31" s="231" t="s">
        <v>867</v>
      </c>
      <c r="E31" s="231"/>
      <c r="F31" s="231"/>
      <c r="G31" s="231"/>
      <c r="H31" s="231"/>
      <c r="I31" s="231"/>
      <c r="J31" s="231"/>
      <c r="K31" s="229"/>
    </row>
    <row r="32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="1" customFormat="1" ht="15" customHeight="1">
      <c r="B33" s="232"/>
      <c r="C33" s="233"/>
      <c r="D33" s="231" t="s">
        <v>868</v>
      </c>
      <c r="E33" s="231"/>
      <c r="F33" s="231"/>
      <c r="G33" s="231"/>
      <c r="H33" s="231"/>
      <c r="I33" s="231"/>
      <c r="J33" s="231"/>
      <c r="K33" s="229"/>
    </row>
    <row r="34" s="1" customFormat="1" ht="15" customHeight="1">
      <c r="B34" s="232"/>
      <c r="C34" s="233"/>
      <c r="D34" s="231" t="s">
        <v>869</v>
      </c>
      <c r="E34" s="231"/>
      <c r="F34" s="231"/>
      <c r="G34" s="231"/>
      <c r="H34" s="231"/>
      <c r="I34" s="231"/>
      <c r="J34" s="231"/>
      <c r="K34" s="229"/>
    </row>
    <row r="35" s="1" customFormat="1" ht="15" customHeight="1">
      <c r="B35" s="232"/>
      <c r="C35" s="233"/>
      <c r="D35" s="231" t="s">
        <v>870</v>
      </c>
      <c r="E35" s="231"/>
      <c r="F35" s="231"/>
      <c r="G35" s="231"/>
      <c r="H35" s="231"/>
      <c r="I35" s="231"/>
      <c r="J35" s="231"/>
      <c r="K35" s="229"/>
    </row>
    <row r="36" s="1" customFormat="1" ht="15" customHeight="1">
      <c r="B36" s="232"/>
      <c r="C36" s="233"/>
      <c r="D36" s="231"/>
      <c r="E36" s="234" t="s">
        <v>106</v>
      </c>
      <c r="F36" s="231"/>
      <c r="G36" s="231" t="s">
        <v>871</v>
      </c>
      <c r="H36" s="231"/>
      <c r="I36" s="231"/>
      <c r="J36" s="231"/>
      <c r="K36" s="229"/>
    </row>
    <row r="37" s="1" customFormat="1" ht="30.75" customHeight="1">
      <c r="B37" s="232"/>
      <c r="C37" s="233"/>
      <c r="D37" s="231"/>
      <c r="E37" s="234" t="s">
        <v>872</v>
      </c>
      <c r="F37" s="231"/>
      <c r="G37" s="231" t="s">
        <v>873</v>
      </c>
      <c r="H37" s="231"/>
      <c r="I37" s="231"/>
      <c r="J37" s="231"/>
      <c r="K37" s="229"/>
    </row>
    <row r="38" s="1" customFormat="1" ht="15" customHeight="1">
      <c r="B38" s="232"/>
      <c r="C38" s="233"/>
      <c r="D38" s="231"/>
      <c r="E38" s="234" t="s">
        <v>51</v>
      </c>
      <c r="F38" s="231"/>
      <c r="G38" s="231" t="s">
        <v>874</v>
      </c>
      <c r="H38" s="231"/>
      <c r="I38" s="231"/>
      <c r="J38" s="231"/>
      <c r="K38" s="229"/>
    </row>
    <row r="39" s="1" customFormat="1" ht="15" customHeight="1">
      <c r="B39" s="232"/>
      <c r="C39" s="233"/>
      <c r="D39" s="231"/>
      <c r="E39" s="234" t="s">
        <v>52</v>
      </c>
      <c r="F39" s="231"/>
      <c r="G39" s="231" t="s">
        <v>875</v>
      </c>
      <c r="H39" s="231"/>
      <c r="I39" s="231"/>
      <c r="J39" s="231"/>
      <c r="K39" s="229"/>
    </row>
    <row r="40" s="1" customFormat="1" ht="15" customHeight="1">
      <c r="B40" s="232"/>
      <c r="C40" s="233"/>
      <c r="D40" s="231"/>
      <c r="E40" s="234" t="s">
        <v>107</v>
      </c>
      <c r="F40" s="231"/>
      <c r="G40" s="231" t="s">
        <v>876</v>
      </c>
      <c r="H40" s="231"/>
      <c r="I40" s="231"/>
      <c r="J40" s="231"/>
      <c r="K40" s="229"/>
    </row>
    <row r="41" s="1" customFormat="1" ht="15" customHeight="1">
      <c r="B41" s="232"/>
      <c r="C41" s="233"/>
      <c r="D41" s="231"/>
      <c r="E41" s="234" t="s">
        <v>108</v>
      </c>
      <c r="F41" s="231"/>
      <c r="G41" s="231" t="s">
        <v>877</v>
      </c>
      <c r="H41" s="231"/>
      <c r="I41" s="231"/>
      <c r="J41" s="231"/>
      <c r="K41" s="229"/>
    </row>
    <row r="42" s="1" customFormat="1" ht="15" customHeight="1">
      <c r="B42" s="232"/>
      <c r="C42" s="233"/>
      <c r="D42" s="231"/>
      <c r="E42" s="234" t="s">
        <v>878</v>
      </c>
      <c r="F42" s="231"/>
      <c r="G42" s="231" t="s">
        <v>879</v>
      </c>
      <c r="H42" s="231"/>
      <c r="I42" s="231"/>
      <c r="J42" s="231"/>
      <c r="K42" s="229"/>
    </row>
    <row r="43" s="1" customFormat="1" ht="15" customHeight="1">
      <c r="B43" s="232"/>
      <c r="C43" s="233"/>
      <c r="D43" s="231"/>
      <c r="E43" s="234"/>
      <c r="F43" s="231"/>
      <c r="G43" s="231" t="s">
        <v>880</v>
      </c>
      <c r="H43" s="231"/>
      <c r="I43" s="231"/>
      <c r="J43" s="231"/>
      <c r="K43" s="229"/>
    </row>
    <row r="44" s="1" customFormat="1" ht="15" customHeight="1">
      <c r="B44" s="232"/>
      <c r="C44" s="233"/>
      <c r="D44" s="231"/>
      <c r="E44" s="234" t="s">
        <v>881</v>
      </c>
      <c r="F44" s="231"/>
      <c r="G44" s="231" t="s">
        <v>882</v>
      </c>
      <c r="H44" s="231"/>
      <c r="I44" s="231"/>
      <c r="J44" s="231"/>
      <c r="K44" s="229"/>
    </row>
    <row r="45" s="1" customFormat="1" ht="15" customHeight="1">
      <c r="B45" s="232"/>
      <c r="C45" s="233"/>
      <c r="D45" s="231"/>
      <c r="E45" s="234" t="s">
        <v>110</v>
      </c>
      <c r="F45" s="231"/>
      <c r="G45" s="231" t="s">
        <v>883</v>
      </c>
      <c r="H45" s="231"/>
      <c r="I45" s="231"/>
      <c r="J45" s="231"/>
      <c r="K45" s="229"/>
    </row>
    <row r="46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="1" customFormat="1" ht="15" customHeight="1">
      <c r="B47" s="232"/>
      <c r="C47" s="233"/>
      <c r="D47" s="231" t="s">
        <v>884</v>
      </c>
      <c r="E47" s="231"/>
      <c r="F47" s="231"/>
      <c r="G47" s="231"/>
      <c r="H47" s="231"/>
      <c r="I47" s="231"/>
      <c r="J47" s="231"/>
      <c r="K47" s="229"/>
    </row>
    <row r="48" s="1" customFormat="1" ht="15" customHeight="1">
      <c r="B48" s="232"/>
      <c r="C48" s="233"/>
      <c r="D48" s="233"/>
      <c r="E48" s="231" t="s">
        <v>885</v>
      </c>
      <c r="F48" s="231"/>
      <c r="G48" s="231"/>
      <c r="H48" s="231"/>
      <c r="I48" s="231"/>
      <c r="J48" s="231"/>
      <c r="K48" s="229"/>
    </row>
    <row r="49" s="1" customFormat="1" ht="15" customHeight="1">
      <c r="B49" s="232"/>
      <c r="C49" s="233"/>
      <c r="D49" s="233"/>
      <c r="E49" s="231" t="s">
        <v>886</v>
      </c>
      <c r="F49" s="231"/>
      <c r="G49" s="231"/>
      <c r="H49" s="231"/>
      <c r="I49" s="231"/>
      <c r="J49" s="231"/>
      <c r="K49" s="229"/>
    </row>
    <row r="50" s="1" customFormat="1" ht="15" customHeight="1">
      <c r="B50" s="232"/>
      <c r="C50" s="233"/>
      <c r="D50" s="233"/>
      <c r="E50" s="231" t="s">
        <v>887</v>
      </c>
      <c r="F50" s="231"/>
      <c r="G50" s="231"/>
      <c r="H50" s="231"/>
      <c r="I50" s="231"/>
      <c r="J50" s="231"/>
      <c r="K50" s="229"/>
    </row>
    <row r="51" s="1" customFormat="1" ht="15" customHeight="1">
      <c r="B51" s="232"/>
      <c r="C51" s="233"/>
      <c r="D51" s="231" t="s">
        <v>888</v>
      </c>
      <c r="E51" s="231"/>
      <c r="F51" s="231"/>
      <c r="G51" s="231"/>
      <c r="H51" s="231"/>
      <c r="I51" s="231"/>
      <c r="J51" s="231"/>
      <c r="K51" s="229"/>
    </row>
    <row r="52" s="1" customFormat="1" ht="25.5" customHeight="1">
      <c r="B52" s="227"/>
      <c r="C52" s="228" t="s">
        <v>889</v>
      </c>
      <c r="D52" s="228"/>
      <c r="E52" s="228"/>
      <c r="F52" s="228"/>
      <c r="G52" s="228"/>
      <c r="H52" s="228"/>
      <c r="I52" s="228"/>
      <c r="J52" s="228"/>
      <c r="K52" s="229"/>
    </row>
    <row r="53" s="1" customFormat="1" ht="5.25" customHeight="1">
      <c r="B53" s="227"/>
      <c r="C53" s="230"/>
      <c r="D53" s="230"/>
      <c r="E53" s="230"/>
      <c r="F53" s="230"/>
      <c r="G53" s="230"/>
      <c r="H53" s="230"/>
      <c r="I53" s="230"/>
      <c r="J53" s="230"/>
      <c r="K53" s="229"/>
    </row>
    <row r="54" s="1" customFormat="1" ht="15" customHeight="1">
      <c r="B54" s="227"/>
      <c r="C54" s="231" t="s">
        <v>890</v>
      </c>
      <c r="D54" s="231"/>
      <c r="E54" s="231"/>
      <c r="F54" s="231"/>
      <c r="G54" s="231"/>
      <c r="H54" s="231"/>
      <c r="I54" s="231"/>
      <c r="J54" s="231"/>
      <c r="K54" s="229"/>
    </row>
    <row r="55" s="1" customFormat="1" ht="15" customHeight="1">
      <c r="B55" s="227"/>
      <c r="C55" s="231" t="s">
        <v>891</v>
      </c>
      <c r="D55" s="231"/>
      <c r="E55" s="231"/>
      <c r="F55" s="231"/>
      <c r="G55" s="231"/>
      <c r="H55" s="231"/>
      <c r="I55" s="231"/>
      <c r="J55" s="231"/>
      <c r="K55" s="229"/>
    </row>
    <row r="56" s="1" customFormat="1" ht="12.75" customHeight="1">
      <c r="B56" s="227"/>
      <c r="C56" s="231"/>
      <c r="D56" s="231"/>
      <c r="E56" s="231"/>
      <c r="F56" s="231"/>
      <c r="G56" s="231"/>
      <c r="H56" s="231"/>
      <c r="I56" s="231"/>
      <c r="J56" s="231"/>
      <c r="K56" s="229"/>
    </row>
    <row r="57" s="1" customFormat="1" ht="15" customHeight="1">
      <c r="B57" s="227"/>
      <c r="C57" s="231" t="s">
        <v>892</v>
      </c>
      <c r="D57" s="231"/>
      <c r="E57" s="231"/>
      <c r="F57" s="231"/>
      <c r="G57" s="231"/>
      <c r="H57" s="231"/>
      <c r="I57" s="231"/>
      <c r="J57" s="231"/>
      <c r="K57" s="229"/>
    </row>
    <row r="58" s="1" customFormat="1" ht="15" customHeight="1">
      <c r="B58" s="227"/>
      <c r="C58" s="233"/>
      <c r="D58" s="231" t="s">
        <v>893</v>
      </c>
      <c r="E58" s="231"/>
      <c r="F58" s="231"/>
      <c r="G58" s="231"/>
      <c r="H58" s="231"/>
      <c r="I58" s="231"/>
      <c r="J58" s="231"/>
      <c r="K58" s="229"/>
    </row>
    <row r="59" s="1" customFormat="1" ht="15" customHeight="1">
      <c r="B59" s="227"/>
      <c r="C59" s="233"/>
      <c r="D59" s="231" t="s">
        <v>894</v>
      </c>
      <c r="E59" s="231"/>
      <c r="F59" s="231"/>
      <c r="G59" s="231"/>
      <c r="H59" s="231"/>
      <c r="I59" s="231"/>
      <c r="J59" s="231"/>
      <c r="K59" s="229"/>
    </row>
    <row r="60" s="1" customFormat="1" ht="15" customHeight="1">
      <c r="B60" s="227"/>
      <c r="C60" s="233"/>
      <c r="D60" s="231" t="s">
        <v>895</v>
      </c>
      <c r="E60" s="231"/>
      <c r="F60" s="231"/>
      <c r="G60" s="231"/>
      <c r="H60" s="231"/>
      <c r="I60" s="231"/>
      <c r="J60" s="231"/>
      <c r="K60" s="229"/>
    </row>
    <row r="61" s="1" customFormat="1" ht="15" customHeight="1">
      <c r="B61" s="227"/>
      <c r="C61" s="233"/>
      <c r="D61" s="231" t="s">
        <v>896</v>
      </c>
      <c r="E61" s="231"/>
      <c r="F61" s="231"/>
      <c r="G61" s="231"/>
      <c r="H61" s="231"/>
      <c r="I61" s="231"/>
      <c r="J61" s="231"/>
      <c r="K61" s="229"/>
    </row>
    <row r="62" s="1" customFormat="1" ht="15" customHeight="1">
      <c r="B62" s="227"/>
      <c r="C62" s="233"/>
      <c r="D62" s="236" t="s">
        <v>897</v>
      </c>
      <c r="E62" s="236"/>
      <c r="F62" s="236"/>
      <c r="G62" s="236"/>
      <c r="H62" s="236"/>
      <c r="I62" s="236"/>
      <c r="J62" s="236"/>
      <c r="K62" s="229"/>
    </row>
    <row r="63" s="1" customFormat="1" ht="15" customHeight="1">
      <c r="B63" s="227"/>
      <c r="C63" s="233"/>
      <c r="D63" s="231" t="s">
        <v>898</v>
      </c>
      <c r="E63" s="231"/>
      <c r="F63" s="231"/>
      <c r="G63" s="231"/>
      <c r="H63" s="231"/>
      <c r="I63" s="231"/>
      <c r="J63" s="231"/>
      <c r="K63" s="229"/>
    </row>
    <row r="64" s="1" customFormat="1" ht="12.75" customHeight="1">
      <c r="B64" s="227"/>
      <c r="C64" s="233"/>
      <c r="D64" s="233"/>
      <c r="E64" s="237"/>
      <c r="F64" s="233"/>
      <c r="G64" s="233"/>
      <c r="H64" s="233"/>
      <c r="I64" s="233"/>
      <c r="J64" s="233"/>
      <c r="K64" s="229"/>
    </row>
    <row r="65" s="1" customFormat="1" ht="15" customHeight="1">
      <c r="B65" s="227"/>
      <c r="C65" s="233"/>
      <c r="D65" s="231" t="s">
        <v>899</v>
      </c>
      <c r="E65" s="231"/>
      <c r="F65" s="231"/>
      <c r="G65" s="231"/>
      <c r="H65" s="231"/>
      <c r="I65" s="231"/>
      <c r="J65" s="231"/>
      <c r="K65" s="229"/>
    </row>
    <row r="66" s="1" customFormat="1" ht="15" customHeight="1">
      <c r="B66" s="227"/>
      <c r="C66" s="233"/>
      <c r="D66" s="236" t="s">
        <v>900</v>
      </c>
      <c r="E66" s="236"/>
      <c r="F66" s="236"/>
      <c r="G66" s="236"/>
      <c r="H66" s="236"/>
      <c r="I66" s="236"/>
      <c r="J66" s="236"/>
      <c r="K66" s="229"/>
    </row>
    <row r="67" s="1" customFormat="1" ht="15" customHeight="1">
      <c r="B67" s="227"/>
      <c r="C67" s="233"/>
      <c r="D67" s="231" t="s">
        <v>901</v>
      </c>
      <c r="E67" s="231"/>
      <c r="F67" s="231"/>
      <c r="G67" s="231"/>
      <c r="H67" s="231"/>
      <c r="I67" s="231"/>
      <c r="J67" s="231"/>
      <c r="K67" s="229"/>
    </row>
    <row r="68" s="1" customFormat="1" ht="15" customHeight="1">
      <c r="B68" s="227"/>
      <c r="C68" s="233"/>
      <c r="D68" s="231" t="s">
        <v>902</v>
      </c>
      <c r="E68" s="231"/>
      <c r="F68" s="231"/>
      <c r="G68" s="231"/>
      <c r="H68" s="231"/>
      <c r="I68" s="231"/>
      <c r="J68" s="231"/>
      <c r="K68" s="229"/>
    </row>
    <row r="69" s="1" customFormat="1" ht="15" customHeight="1">
      <c r="B69" s="227"/>
      <c r="C69" s="233"/>
      <c r="D69" s="231" t="s">
        <v>903</v>
      </c>
      <c r="E69" s="231"/>
      <c r="F69" s="231"/>
      <c r="G69" s="231"/>
      <c r="H69" s="231"/>
      <c r="I69" s="231"/>
      <c r="J69" s="231"/>
      <c r="K69" s="229"/>
    </row>
    <row r="70" s="1" customFormat="1" ht="15" customHeight="1">
      <c r="B70" s="227"/>
      <c r="C70" s="233"/>
      <c r="D70" s="231" t="s">
        <v>904</v>
      </c>
      <c r="E70" s="231"/>
      <c r="F70" s="231"/>
      <c r="G70" s="231"/>
      <c r="H70" s="231"/>
      <c r="I70" s="231"/>
      <c r="J70" s="231"/>
      <c r="K70" s="229"/>
    </row>
    <row r="7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="1" customFormat="1" ht="45" customHeight="1">
      <c r="B75" s="246"/>
      <c r="C75" s="247" t="s">
        <v>905</v>
      </c>
      <c r="D75" s="247"/>
      <c r="E75" s="247"/>
      <c r="F75" s="247"/>
      <c r="G75" s="247"/>
      <c r="H75" s="247"/>
      <c r="I75" s="247"/>
      <c r="J75" s="247"/>
      <c r="K75" s="248"/>
    </row>
    <row r="76" s="1" customFormat="1" ht="17.25" customHeight="1">
      <c r="B76" s="246"/>
      <c r="C76" s="249" t="s">
        <v>906</v>
      </c>
      <c r="D76" s="249"/>
      <c r="E76" s="249"/>
      <c r="F76" s="249" t="s">
        <v>907</v>
      </c>
      <c r="G76" s="250"/>
      <c r="H76" s="249" t="s">
        <v>52</v>
      </c>
      <c r="I76" s="249" t="s">
        <v>55</v>
      </c>
      <c r="J76" s="249" t="s">
        <v>908</v>
      </c>
      <c r="K76" s="248"/>
    </row>
    <row r="77" s="1" customFormat="1" ht="17.25" customHeight="1">
      <c r="B77" s="246"/>
      <c r="C77" s="251" t="s">
        <v>909</v>
      </c>
      <c r="D77" s="251"/>
      <c r="E77" s="251"/>
      <c r="F77" s="252" t="s">
        <v>910</v>
      </c>
      <c r="G77" s="253"/>
      <c r="H77" s="251"/>
      <c r="I77" s="251"/>
      <c r="J77" s="251" t="s">
        <v>911</v>
      </c>
      <c r="K77" s="248"/>
    </row>
    <row r="78" s="1" customFormat="1" ht="5.25" customHeight="1">
      <c r="B78" s="246"/>
      <c r="C78" s="254"/>
      <c r="D78" s="254"/>
      <c r="E78" s="254"/>
      <c r="F78" s="254"/>
      <c r="G78" s="255"/>
      <c r="H78" s="254"/>
      <c r="I78" s="254"/>
      <c r="J78" s="254"/>
      <c r="K78" s="248"/>
    </row>
    <row r="79" s="1" customFormat="1" ht="15" customHeight="1">
      <c r="B79" s="246"/>
      <c r="C79" s="234" t="s">
        <v>51</v>
      </c>
      <c r="D79" s="256"/>
      <c r="E79" s="256"/>
      <c r="F79" s="257" t="s">
        <v>912</v>
      </c>
      <c r="G79" s="258"/>
      <c r="H79" s="234" t="s">
        <v>913</v>
      </c>
      <c r="I79" s="234" t="s">
        <v>914</v>
      </c>
      <c r="J79" s="234">
        <v>20</v>
      </c>
      <c r="K79" s="248"/>
    </row>
    <row r="80" s="1" customFormat="1" ht="15" customHeight="1">
      <c r="B80" s="246"/>
      <c r="C80" s="234" t="s">
        <v>915</v>
      </c>
      <c r="D80" s="234"/>
      <c r="E80" s="234"/>
      <c r="F80" s="257" t="s">
        <v>912</v>
      </c>
      <c r="G80" s="258"/>
      <c r="H80" s="234" t="s">
        <v>916</v>
      </c>
      <c r="I80" s="234" t="s">
        <v>914</v>
      </c>
      <c r="J80" s="234">
        <v>120</v>
      </c>
      <c r="K80" s="248"/>
    </row>
    <row r="81" s="1" customFormat="1" ht="15" customHeight="1">
      <c r="B81" s="259"/>
      <c r="C81" s="234" t="s">
        <v>917</v>
      </c>
      <c r="D81" s="234"/>
      <c r="E81" s="234"/>
      <c r="F81" s="257" t="s">
        <v>918</v>
      </c>
      <c r="G81" s="258"/>
      <c r="H81" s="234" t="s">
        <v>919</v>
      </c>
      <c r="I81" s="234" t="s">
        <v>914</v>
      </c>
      <c r="J81" s="234">
        <v>50</v>
      </c>
      <c r="K81" s="248"/>
    </row>
    <row r="82" s="1" customFormat="1" ht="15" customHeight="1">
      <c r="B82" s="259"/>
      <c r="C82" s="234" t="s">
        <v>920</v>
      </c>
      <c r="D82" s="234"/>
      <c r="E82" s="234"/>
      <c r="F82" s="257" t="s">
        <v>912</v>
      </c>
      <c r="G82" s="258"/>
      <c r="H82" s="234" t="s">
        <v>921</v>
      </c>
      <c r="I82" s="234" t="s">
        <v>922</v>
      </c>
      <c r="J82" s="234"/>
      <c r="K82" s="248"/>
    </row>
    <row r="83" s="1" customFormat="1" ht="15" customHeight="1">
      <c r="B83" s="259"/>
      <c r="C83" s="260" t="s">
        <v>923</v>
      </c>
      <c r="D83" s="260"/>
      <c r="E83" s="260"/>
      <c r="F83" s="261" t="s">
        <v>918</v>
      </c>
      <c r="G83" s="260"/>
      <c r="H83" s="260" t="s">
        <v>924</v>
      </c>
      <c r="I83" s="260" t="s">
        <v>914</v>
      </c>
      <c r="J83" s="260">
        <v>15</v>
      </c>
      <c r="K83" s="248"/>
    </row>
    <row r="84" s="1" customFormat="1" ht="15" customHeight="1">
      <c r="B84" s="259"/>
      <c r="C84" s="260" t="s">
        <v>925</v>
      </c>
      <c r="D84" s="260"/>
      <c r="E84" s="260"/>
      <c r="F84" s="261" t="s">
        <v>918</v>
      </c>
      <c r="G84" s="260"/>
      <c r="H84" s="260" t="s">
        <v>926</v>
      </c>
      <c r="I84" s="260" t="s">
        <v>914</v>
      </c>
      <c r="J84" s="260">
        <v>15</v>
      </c>
      <c r="K84" s="248"/>
    </row>
    <row r="85" s="1" customFormat="1" ht="15" customHeight="1">
      <c r="B85" s="259"/>
      <c r="C85" s="260" t="s">
        <v>927</v>
      </c>
      <c r="D85" s="260"/>
      <c r="E85" s="260"/>
      <c r="F85" s="261" t="s">
        <v>918</v>
      </c>
      <c r="G85" s="260"/>
      <c r="H85" s="260" t="s">
        <v>928</v>
      </c>
      <c r="I85" s="260" t="s">
        <v>914</v>
      </c>
      <c r="J85" s="260">
        <v>20</v>
      </c>
      <c r="K85" s="248"/>
    </row>
    <row r="86" s="1" customFormat="1" ht="15" customHeight="1">
      <c r="B86" s="259"/>
      <c r="C86" s="260" t="s">
        <v>929</v>
      </c>
      <c r="D86" s="260"/>
      <c r="E86" s="260"/>
      <c r="F86" s="261" t="s">
        <v>918</v>
      </c>
      <c r="G86" s="260"/>
      <c r="H86" s="260" t="s">
        <v>930</v>
      </c>
      <c r="I86" s="260" t="s">
        <v>914</v>
      </c>
      <c r="J86" s="260">
        <v>20</v>
      </c>
      <c r="K86" s="248"/>
    </row>
    <row r="87" s="1" customFormat="1" ht="15" customHeight="1">
      <c r="B87" s="259"/>
      <c r="C87" s="234" t="s">
        <v>931</v>
      </c>
      <c r="D87" s="234"/>
      <c r="E87" s="234"/>
      <c r="F87" s="257" t="s">
        <v>918</v>
      </c>
      <c r="G87" s="258"/>
      <c r="H87" s="234" t="s">
        <v>932</v>
      </c>
      <c r="I87" s="234" t="s">
        <v>914</v>
      </c>
      <c r="J87" s="234">
        <v>50</v>
      </c>
      <c r="K87" s="248"/>
    </row>
    <row r="88" s="1" customFormat="1" ht="15" customHeight="1">
      <c r="B88" s="259"/>
      <c r="C88" s="234" t="s">
        <v>933</v>
      </c>
      <c r="D88" s="234"/>
      <c r="E88" s="234"/>
      <c r="F88" s="257" t="s">
        <v>918</v>
      </c>
      <c r="G88" s="258"/>
      <c r="H88" s="234" t="s">
        <v>934</v>
      </c>
      <c r="I88" s="234" t="s">
        <v>914</v>
      </c>
      <c r="J88" s="234">
        <v>20</v>
      </c>
      <c r="K88" s="248"/>
    </row>
    <row r="89" s="1" customFormat="1" ht="15" customHeight="1">
      <c r="B89" s="259"/>
      <c r="C89" s="234" t="s">
        <v>935</v>
      </c>
      <c r="D89" s="234"/>
      <c r="E89" s="234"/>
      <c r="F89" s="257" t="s">
        <v>918</v>
      </c>
      <c r="G89" s="258"/>
      <c r="H89" s="234" t="s">
        <v>936</v>
      </c>
      <c r="I89" s="234" t="s">
        <v>914</v>
      </c>
      <c r="J89" s="234">
        <v>20</v>
      </c>
      <c r="K89" s="248"/>
    </row>
    <row r="90" s="1" customFormat="1" ht="15" customHeight="1">
      <c r="B90" s="259"/>
      <c r="C90" s="234" t="s">
        <v>937</v>
      </c>
      <c r="D90" s="234"/>
      <c r="E90" s="234"/>
      <c r="F90" s="257" t="s">
        <v>918</v>
      </c>
      <c r="G90" s="258"/>
      <c r="H90" s="234" t="s">
        <v>938</v>
      </c>
      <c r="I90" s="234" t="s">
        <v>914</v>
      </c>
      <c r="J90" s="234">
        <v>50</v>
      </c>
      <c r="K90" s="248"/>
    </row>
    <row r="91" s="1" customFormat="1" ht="15" customHeight="1">
      <c r="B91" s="259"/>
      <c r="C91" s="234" t="s">
        <v>939</v>
      </c>
      <c r="D91" s="234"/>
      <c r="E91" s="234"/>
      <c r="F91" s="257" t="s">
        <v>918</v>
      </c>
      <c r="G91" s="258"/>
      <c r="H91" s="234" t="s">
        <v>939</v>
      </c>
      <c r="I91" s="234" t="s">
        <v>914</v>
      </c>
      <c r="J91" s="234">
        <v>50</v>
      </c>
      <c r="K91" s="248"/>
    </row>
    <row r="92" s="1" customFormat="1" ht="15" customHeight="1">
      <c r="B92" s="259"/>
      <c r="C92" s="234" t="s">
        <v>940</v>
      </c>
      <c r="D92" s="234"/>
      <c r="E92" s="234"/>
      <c r="F92" s="257" t="s">
        <v>918</v>
      </c>
      <c r="G92" s="258"/>
      <c r="H92" s="234" t="s">
        <v>941</v>
      </c>
      <c r="I92" s="234" t="s">
        <v>914</v>
      </c>
      <c r="J92" s="234">
        <v>255</v>
      </c>
      <c r="K92" s="248"/>
    </row>
    <row r="93" s="1" customFormat="1" ht="15" customHeight="1">
      <c r="B93" s="259"/>
      <c r="C93" s="234" t="s">
        <v>942</v>
      </c>
      <c r="D93" s="234"/>
      <c r="E93" s="234"/>
      <c r="F93" s="257" t="s">
        <v>912</v>
      </c>
      <c r="G93" s="258"/>
      <c r="H93" s="234" t="s">
        <v>943</v>
      </c>
      <c r="I93" s="234" t="s">
        <v>944</v>
      </c>
      <c r="J93" s="234"/>
      <c r="K93" s="248"/>
    </row>
    <row r="94" s="1" customFormat="1" ht="15" customHeight="1">
      <c r="B94" s="259"/>
      <c r="C94" s="234" t="s">
        <v>945</v>
      </c>
      <c r="D94" s="234"/>
      <c r="E94" s="234"/>
      <c r="F94" s="257" t="s">
        <v>912</v>
      </c>
      <c r="G94" s="258"/>
      <c r="H94" s="234" t="s">
        <v>946</v>
      </c>
      <c r="I94" s="234" t="s">
        <v>947</v>
      </c>
      <c r="J94" s="234"/>
      <c r="K94" s="248"/>
    </row>
    <row r="95" s="1" customFormat="1" ht="15" customHeight="1">
      <c r="B95" s="259"/>
      <c r="C95" s="234" t="s">
        <v>948</v>
      </c>
      <c r="D95" s="234"/>
      <c r="E95" s="234"/>
      <c r="F95" s="257" t="s">
        <v>912</v>
      </c>
      <c r="G95" s="258"/>
      <c r="H95" s="234" t="s">
        <v>948</v>
      </c>
      <c r="I95" s="234" t="s">
        <v>947</v>
      </c>
      <c r="J95" s="234"/>
      <c r="K95" s="248"/>
    </row>
    <row r="96" s="1" customFormat="1" ht="15" customHeight="1">
      <c r="B96" s="259"/>
      <c r="C96" s="234" t="s">
        <v>36</v>
      </c>
      <c r="D96" s="234"/>
      <c r="E96" s="234"/>
      <c r="F96" s="257" t="s">
        <v>912</v>
      </c>
      <c r="G96" s="258"/>
      <c r="H96" s="234" t="s">
        <v>949</v>
      </c>
      <c r="I96" s="234" t="s">
        <v>947</v>
      </c>
      <c r="J96" s="234"/>
      <c r="K96" s="248"/>
    </row>
    <row r="97" s="1" customFormat="1" ht="15" customHeight="1">
      <c r="B97" s="259"/>
      <c r="C97" s="234" t="s">
        <v>46</v>
      </c>
      <c r="D97" s="234"/>
      <c r="E97" s="234"/>
      <c r="F97" s="257" t="s">
        <v>912</v>
      </c>
      <c r="G97" s="258"/>
      <c r="H97" s="234" t="s">
        <v>950</v>
      </c>
      <c r="I97" s="234" t="s">
        <v>947</v>
      </c>
      <c r="J97" s="234"/>
      <c r="K97" s="248"/>
    </row>
    <row r="98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="1" customFormat="1" ht="45" customHeight="1">
      <c r="B102" s="246"/>
      <c r="C102" s="247" t="s">
        <v>951</v>
      </c>
      <c r="D102" s="247"/>
      <c r="E102" s="247"/>
      <c r="F102" s="247"/>
      <c r="G102" s="247"/>
      <c r="H102" s="247"/>
      <c r="I102" s="247"/>
      <c r="J102" s="247"/>
      <c r="K102" s="248"/>
    </row>
    <row r="103" s="1" customFormat="1" ht="17.25" customHeight="1">
      <c r="B103" s="246"/>
      <c r="C103" s="249" t="s">
        <v>906</v>
      </c>
      <c r="D103" s="249"/>
      <c r="E103" s="249"/>
      <c r="F103" s="249" t="s">
        <v>907</v>
      </c>
      <c r="G103" s="250"/>
      <c r="H103" s="249" t="s">
        <v>52</v>
      </c>
      <c r="I103" s="249" t="s">
        <v>55</v>
      </c>
      <c r="J103" s="249" t="s">
        <v>908</v>
      </c>
      <c r="K103" s="248"/>
    </row>
    <row r="104" s="1" customFormat="1" ht="17.25" customHeight="1">
      <c r="B104" s="246"/>
      <c r="C104" s="251" t="s">
        <v>909</v>
      </c>
      <c r="D104" s="251"/>
      <c r="E104" s="251"/>
      <c r="F104" s="252" t="s">
        <v>910</v>
      </c>
      <c r="G104" s="253"/>
      <c r="H104" s="251"/>
      <c r="I104" s="251"/>
      <c r="J104" s="251" t="s">
        <v>911</v>
      </c>
      <c r="K104" s="248"/>
    </row>
    <row r="105" s="1" customFormat="1" ht="5.25" customHeight="1">
      <c r="B105" s="246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="1" customFormat="1" ht="15" customHeight="1">
      <c r="B106" s="246"/>
      <c r="C106" s="234" t="s">
        <v>51</v>
      </c>
      <c r="D106" s="256"/>
      <c r="E106" s="256"/>
      <c r="F106" s="257" t="s">
        <v>912</v>
      </c>
      <c r="G106" s="234"/>
      <c r="H106" s="234" t="s">
        <v>952</v>
      </c>
      <c r="I106" s="234" t="s">
        <v>914</v>
      </c>
      <c r="J106" s="234">
        <v>20</v>
      </c>
      <c r="K106" s="248"/>
    </row>
    <row r="107" s="1" customFormat="1" ht="15" customHeight="1">
      <c r="B107" s="246"/>
      <c r="C107" s="234" t="s">
        <v>915</v>
      </c>
      <c r="D107" s="234"/>
      <c r="E107" s="234"/>
      <c r="F107" s="257" t="s">
        <v>912</v>
      </c>
      <c r="G107" s="234"/>
      <c r="H107" s="234" t="s">
        <v>952</v>
      </c>
      <c r="I107" s="234" t="s">
        <v>914</v>
      </c>
      <c r="J107" s="234">
        <v>120</v>
      </c>
      <c r="K107" s="248"/>
    </row>
    <row r="108" s="1" customFormat="1" ht="15" customHeight="1">
      <c r="B108" s="259"/>
      <c r="C108" s="234" t="s">
        <v>917</v>
      </c>
      <c r="D108" s="234"/>
      <c r="E108" s="234"/>
      <c r="F108" s="257" t="s">
        <v>918</v>
      </c>
      <c r="G108" s="234"/>
      <c r="H108" s="234" t="s">
        <v>952</v>
      </c>
      <c r="I108" s="234" t="s">
        <v>914</v>
      </c>
      <c r="J108" s="234">
        <v>50</v>
      </c>
      <c r="K108" s="248"/>
    </row>
    <row r="109" s="1" customFormat="1" ht="15" customHeight="1">
      <c r="B109" s="259"/>
      <c r="C109" s="234" t="s">
        <v>920</v>
      </c>
      <c r="D109" s="234"/>
      <c r="E109" s="234"/>
      <c r="F109" s="257" t="s">
        <v>912</v>
      </c>
      <c r="G109" s="234"/>
      <c r="H109" s="234" t="s">
        <v>952</v>
      </c>
      <c r="I109" s="234" t="s">
        <v>922</v>
      </c>
      <c r="J109" s="234"/>
      <c r="K109" s="248"/>
    </row>
    <row r="110" s="1" customFormat="1" ht="15" customHeight="1">
      <c r="B110" s="259"/>
      <c r="C110" s="234" t="s">
        <v>931</v>
      </c>
      <c r="D110" s="234"/>
      <c r="E110" s="234"/>
      <c r="F110" s="257" t="s">
        <v>918</v>
      </c>
      <c r="G110" s="234"/>
      <c r="H110" s="234" t="s">
        <v>952</v>
      </c>
      <c r="I110" s="234" t="s">
        <v>914</v>
      </c>
      <c r="J110" s="234">
        <v>50</v>
      </c>
      <c r="K110" s="248"/>
    </row>
    <row r="111" s="1" customFormat="1" ht="15" customHeight="1">
      <c r="B111" s="259"/>
      <c r="C111" s="234" t="s">
        <v>939</v>
      </c>
      <c r="D111" s="234"/>
      <c r="E111" s="234"/>
      <c r="F111" s="257" t="s">
        <v>918</v>
      </c>
      <c r="G111" s="234"/>
      <c r="H111" s="234" t="s">
        <v>952</v>
      </c>
      <c r="I111" s="234" t="s">
        <v>914</v>
      </c>
      <c r="J111" s="234">
        <v>50</v>
      </c>
      <c r="K111" s="248"/>
    </row>
    <row r="112" s="1" customFormat="1" ht="15" customHeight="1">
      <c r="B112" s="259"/>
      <c r="C112" s="234" t="s">
        <v>937</v>
      </c>
      <c r="D112" s="234"/>
      <c r="E112" s="234"/>
      <c r="F112" s="257" t="s">
        <v>918</v>
      </c>
      <c r="G112" s="234"/>
      <c r="H112" s="234" t="s">
        <v>952</v>
      </c>
      <c r="I112" s="234" t="s">
        <v>914</v>
      </c>
      <c r="J112" s="234">
        <v>50</v>
      </c>
      <c r="K112" s="248"/>
    </row>
    <row r="113" s="1" customFormat="1" ht="15" customHeight="1">
      <c r="B113" s="259"/>
      <c r="C113" s="234" t="s">
        <v>51</v>
      </c>
      <c r="D113" s="234"/>
      <c r="E113" s="234"/>
      <c r="F113" s="257" t="s">
        <v>912</v>
      </c>
      <c r="G113" s="234"/>
      <c r="H113" s="234" t="s">
        <v>953</v>
      </c>
      <c r="I113" s="234" t="s">
        <v>914</v>
      </c>
      <c r="J113" s="234">
        <v>20</v>
      </c>
      <c r="K113" s="248"/>
    </row>
    <row r="114" s="1" customFormat="1" ht="15" customHeight="1">
      <c r="B114" s="259"/>
      <c r="C114" s="234" t="s">
        <v>954</v>
      </c>
      <c r="D114" s="234"/>
      <c r="E114" s="234"/>
      <c r="F114" s="257" t="s">
        <v>912</v>
      </c>
      <c r="G114" s="234"/>
      <c r="H114" s="234" t="s">
        <v>955</v>
      </c>
      <c r="I114" s="234" t="s">
        <v>914</v>
      </c>
      <c r="J114" s="234">
        <v>120</v>
      </c>
      <c r="K114" s="248"/>
    </row>
    <row r="115" s="1" customFormat="1" ht="15" customHeight="1">
      <c r="B115" s="259"/>
      <c r="C115" s="234" t="s">
        <v>36</v>
      </c>
      <c r="D115" s="234"/>
      <c r="E115" s="234"/>
      <c r="F115" s="257" t="s">
        <v>912</v>
      </c>
      <c r="G115" s="234"/>
      <c r="H115" s="234" t="s">
        <v>956</v>
      </c>
      <c r="I115" s="234" t="s">
        <v>947</v>
      </c>
      <c r="J115" s="234"/>
      <c r="K115" s="248"/>
    </row>
    <row r="116" s="1" customFormat="1" ht="15" customHeight="1">
      <c r="B116" s="259"/>
      <c r="C116" s="234" t="s">
        <v>46</v>
      </c>
      <c r="D116" s="234"/>
      <c r="E116" s="234"/>
      <c r="F116" s="257" t="s">
        <v>912</v>
      </c>
      <c r="G116" s="234"/>
      <c r="H116" s="234" t="s">
        <v>957</v>
      </c>
      <c r="I116" s="234" t="s">
        <v>947</v>
      </c>
      <c r="J116" s="234"/>
      <c r="K116" s="248"/>
    </row>
    <row r="117" s="1" customFormat="1" ht="15" customHeight="1">
      <c r="B117" s="259"/>
      <c r="C117" s="234" t="s">
        <v>55</v>
      </c>
      <c r="D117" s="234"/>
      <c r="E117" s="234"/>
      <c r="F117" s="257" t="s">
        <v>912</v>
      </c>
      <c r="G117" s="234"/>
      <c r="H117" s="234" t="s">
        <v>958</v>
      </c>
      <c r="I117" s="234" t="s">
        <v>959</v>
      </c>
      <c r="J117" s="234"/>
      <c r="K117" s="248"/>
    </row>
    <row r="118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="1" customFormat="1" ht="45" customHeight="1">
      <c r="B122" s="275"/>
      <c r="C122" s="225" t="s">
        <v>960</v>
      </c>
      <c r="D122" s="225"/>
      <c r="E122" s="225"/>
      <c r="F122" s="225"/>
      <c r="G122" s="225"/>
      <c r="H122" s="225"/>
      <c r="I122" s="225"/>
      <c r="J122" s="225"/>
      <c r="K122" s="276"/>
    </row>
    <row r="123" s="1" customFormat="1" ht="17.25" customHeight="1">
      <c r="B123" s="277"/>
      <c r="C123" s="249" t="s">
        <v>906</v>
      </c>
      <c r="D123" s="249"/>
      <c r="E123" s="249"/>
      <c r="F123" s="249" t="s">
        <v>907</v>
      </c>
      <c r="G123" s="250"/>
      <c r="H123" s="249" t="s">
        <v>52</v>
      </c>
      <c r="I123" s="249" t="s">
        <v>55</v>
      </c>
      <c r="J123" s="249" t="s">
        <v>908</v>
      </c>
      <c r="K123" s="278"/>
    </row>
    <row r="124" s="1" customFormat="1" ht="17.25" customHeight="1">
      <c r="B124" s="277"/>
      <c r="C124" s="251" t="s">
        <v>909</v>
      </c>
      <c r="D124" s="251"/>
      <c r="E124" s="251"/>
      <c r="F124" s="252" t="s">
        <v>910</v>
      </c>
      <c r="G124" s="253"/>
      <c r="H124" s="251"/>
      <c r="I124" s="251"/>
      <c r="J124" s="251" t="s">
        <v>911</v>
      </c>
      <c r="K124" s="278"/>
    </row>
    <row r="125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="1" customFormat="1" ht="15" customHeight="1">
      <c r="B126" s="279"/>
      <c r="C126" s="234" t="s">
        <v>915</v>
      </c>
      <c r="D126" s="256"/>
      <c r="E126" s="256"/>
      <c r="F126" s="257" t="s">
        <v>912</v>
      </c>
      <c r="G126" s="234"/>
      <c r="H126" s="234" t="s">
        <v>952</v>
      </c>
      <c r="I126" s="234" t="s">
        <v>914</v>
      </c>
      <c r="J126" s="234">
        <v>120</v>
      </c>
      <c r="K126" s="282"/>
    </row>
    <row r="127" s="1" customFormat="1" ht="15" customHeight="1">
      <c r="B127" s="279"/>
      <c r="C127" s="234" t="s">
        <v>961</v>
      </c>
      <c r="D127" s="234"/>
      <c r="E127" s="234"/>
      <c r="F127" s="257" t="s">
        <v>912</v>
      </c>
      <c r="G127" s="234"/>
      <c r="H127" s="234" t="s">
        <v>962</v>
      </c>
      <c r="I127" s="234" t="s">
        <v>914</v>
      </c>
      <c r="J127" s="234" t="s">
        <v>963</v>
      </c>
      <c r="K127" s="282"/>
    </row>
    <row r="128" s="1" customFormat="1" ht="15" customHeight="1">
      <c r="B128" s="279"/>
      <c r="C128" s="234" t="s">
        <v>860</v>
      </c>
      <c r="D128" s="234"/>
      <c r="E128" s="234"/>
      <c r="F128" s="257" t="s">
        <v>912</v>
      </c>
      <c r="G128" s="234"/>
      <c r="H128" s="234" t="s">
        <v>964</v>
      </c>
      <c r="I128" s="234" t="s">
        <v>914</v>
      </c>
      <c r="J128" s="234" t="s">
        <v>963</v>
      </c>
      <c r="K128" s="282"/>
    </row>
    <row r="129" s="1" customFormat="1" ht="15" customHeight="1">
      <c r="B129" s="279"/>
      <c r="C129" s="234" t="s">
        <v>923</v>
      </c>
      <c r="D129" s="234"/>
      <c r="E129" s="234"/>
      <c r="F129" s="257" t="s">
        <v>918</v>
      </c>
      <c r="G129" s="234"/>
      <c r="H129" s="234" t="s">
        <v>924</v>
      </c>
      <c r="I129" s="234" t="s">
        <v>914</v>
      </c>
      <c r="J129" s="234">
        <v>15</v>
      </c>
      <c r="K129" s="282"/>
    </row>
    <row r="130" s="1" customFormat="1" ht="15" customHeight="1">
      <c r="B130" s="279"/>
      <c r="C130" s="260" t="s">
        <v>925</v>
      </c>
      <c r="D130" s="260"/>
      <c r="E130" s="260"/>
      <c r="F130" s="261" t="s">
        <v>918</v>
      </c>
      <c r="G130" s="260"/>
      <c r="H130" s="260" t="s">
        <v>926</v>
      </c>
      <c r="I130" s="260" t="s">
        <v>914</v>
      </c>
      <c r="J130" s="260">
        <v>15</v>
      </c>
      <c r="K130" s="282"/>
    </row>
    <row r="131" s="1" customFormat="1" ht="15" customHeight="1">
      <c r="B131" s="279"/>
      <c r="C131" s="260" t="s">
        <v>927</v>
      </c>
      <c r="D131" s="260"/>
      <c r="E131" s="260"/>
      <c r="F131" s="261" t="s">
        <v>918</v>
      </c>
      <c r="G131" s="260"/>
      <c r="H131" s="260" t="s">
        <v>928</v>
      </c>
      <c r="I131" s="260" t="s">
        <v>914</v>
      </c>
      <c r="J131" s="260">
        <v>20</v>
      </c>
      <c r="K131" s="282"/>
    </row>
    <row r="132" s="1" customFormat="1" ht="15" customHeight="1">
      <c r="B132" s="279"/>
      <c r="C132" s="260" t="s">
        <v>929</v>
      </c>
      <c r="D132" s="260"/>
      <c r="E132" s="260"/>
      <c r="F132" s="261" t="s">
        <v>918</v>
      </c>
      <c r="G132" s="260"/>
      <c r="H132" s="260" t="s">
        <v>930</v>
      </c>
      <c r="I132" s="260" t="s">
        <v>914</v>
      </c>
      <c r="J132" s="260">
        <v>20</v>
      </c>
      <c r="K132" s="282"/>
    </row>
    <row r="133" s="1" customFormat="1" ht="15" customHeight="1">
      <c r="B133" s="279"/>
      <c r="C133" s="234" t="s">
        <v>917</v>
      </c>
      <c r="D133" s="234"/>
      <c r="E133" s="234"/>
      <c r="F133" s="257" t="s">
        <v>918</v>
      </c>
      <c r="G133" s="234"/>
      <c r="H133" s="234" t="s">
        <v>952</v>
      </c>
      <c r="I133" s="234" t="s">
        <v>914</v>
      </c>
      <c r="J133" s="234">
        <v>50</v>
      </c>
      <c r="K133" s="282"/>
    </row>
    <row r="134" s="1" customFormat="1" ht="15" customHeight="1">
      <c r="B134" s="279"/>
      <c r="C134" s="234" t="s">
        <v>931</v>
      </c>
      <c r="D134" s="234"/>
      <c r="E134" s="234"/>
      <c r="F134" s="257" t="s">
        <v>918</v>
      </c>
      <c r="G134" s="234"/>
      <c r="H134" s="234" t="s">
        <v>952</v>
      </c>
      <c r="I134" s="234" t="s">
        <v>914</v>
      </c>
      <c r="J134" s="234">
        <v>50</v>
      </c>
      <c r="K134" s="282"/>
    </row>
    <row r="135" s="1" customFormat="1" ht="15" customHeight="1">
      <c r="B135" s="279"/>
      <c r="C135" s="234" t="s">
        <v>937</v>
      </c>
      <c r="D135" s="234"/>
      <c r="E135" s="234"/>
      <c r="F135" s="257" t="s">
        <v>918</v>
      </c>
      <c r="G135" s="234"/>
      <c r="H135" s="234" t="s">
        <v>952</v>
      </c>
      <c r="I135" s="234" t="s">
        <v>914</v>
      </c>
      <c r="J135" s="234">
        <v>50</v>
      </c>
      <c r="K135" s="282"/>
    </row>
    <row r="136" s="1" customFormat="1" ht="15" customHeight="1">
      <c r="B136" s="279"/>
      <c r="C136" s="234" t="s">
        <v>939</v>
      </c>
      <c r="D136" s="234"/>
      <c r="E136" s="234"/>
      <c r="F136" s="257" t="s">
        <v>918</v>
      </c>
      <c r="G136" s="234"/>
      <c r="H136" s="234" t="s">
        <v>952</v>
      </c>
      <c r="I136" s="234" t="s">
        <v>914</v>
      </c>
      <c r="J136" s="234">
        <v>50</v>
      </c>
      <c r="K136" s="282"/>
    </row>
    <row r="137" s="1" customFormat="1" ht="15" customHeight="1">
      <c r="B137" s="279"/>
      <c r="C137" s="234" t="s">
        <v>940</v>
      </c>
      <c r="D137" s="234"/>
      <c r="E137" s="234"/>
      <c r="F137" s="257" t="s">
        <v>918</v>
      </c>
      <c r="G137" s="234"/>
      <c r="H137" s="234" t="s">
        <v>965</v>
      </c>
      <c r="I137" s="234" t="s">
        <v>914</v>
      </c>
      <c r="J137" s="234">
        <v>255</v>
      </c>
      <c r="K137" s="282"/>
    </row>
    <row r="138" s="1" customFormat="1" ht="15" customHeight="1">
      <c r="B138" s="279"/>
      <c r="C138" s="234" t="s">
        <v>942</v>
      </c>
      <c r="D138" s="234"/>
      <c r="E138" s="234"/>
      <c r="F138" s="257" t="s">
        <v>912</v>
      </c>
      <c r="G138" s="234"/>
      <c r="H138" s="234" t="s">
        <v>966</v>
      </c>
      <c r="I138" s="234" t="s">
        <v>944</v>
      </c>
      <c r="J138" s="234"/>
      <c r="K138" s="282"/>
    </row>
    <row r="139" s="1" customFormat="1" ht="15" customHeight="1">
      <c r="B139" s="279"/>
      <c r="C139" s="234" t="s">
        <v>945</v>
      </c>
      <c r="D139" s="234"/>
      <c r="E139" s="234"/>
      <c r="F139" s="257" t="s">
        <v>912</v>
      </c>
      <c r="G139" s="234"/>
      <c r="H139" s="234" t="s">
        <v>967</v>
      </c>
      <c r="I139" s="234" t="s">
        <v>947</v>
      </c>
      <c r="J139" s="234"/>
      <c r="K139" s="282"/>
    </row>
    <row r="140" s="1" customFormat="1" ht="15" customHeight="1">
      <c r="B140" s="279"/>
      <c r="C140" s="234" t="s">
        <v>948</v>
      </c>
      <c r="D140" s="234"/>
      <c r="E140" s="234"/>
      <c r="F140" s="257" t="s">
        <v>912</v>
      </c>
      <c r="G140" s="234"/>
      <c r="H140" s="234" t="s">
        <v>948</v>
      </c>
      <c r="I140" s="234" t="s">
        <v>947</v>
      </c>
      <c r="J140" s="234"/>
      <c r="K140" s="282"/>
    </row>
    <row r="141" s="1" customFormat="1" ht="15" customHeight="1">
      <c r="B141" s="279"/>
      <c r="C141" s="234" t="s">
        <v>36</v>
      </c>
      <c r="D141" s="234"/>
      <c r="E141" s="234"/>
      <c r="F141" s="257" t="s">
        <v>912</v>
      </c>
      <c r="G141" s="234"/>
      <c r="H141" s="234" t="s">
        <v>968</v>
      </c>
      <c r="I141" s="234" t="s">
        <v>947</v>
      </c>
      <c r="J141" s="234"/>
      <c r="K141" s="282"/>
    </row>
    <row r="142" s="1" customFormat="1" ht="15" customHeight="1">
      <c r="B142" s="279"/>
      <c r="C142" s="234" t="s">
        <v>969</v>
      </c>
      <c r="D142" s="234"/>
      <c r="E142" s="234"/>
      <c r="F142" s="257" t="s">
        <v>912</v>
      </c>
      <c r="G142" s="234"/>
      <c r="H142" s="234" t="s">
        <v>970</v>
      </c>
      <c r="I142" s="234" t="s">
        <v>947</v>
      </c>
      <c r="J142" s="234"/>
      <c r="K142" s="282"/>
    </row>
    <row r="143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="1" customFormat="1" ht="45" customHeight="1">
      <c r="B147" s="246"/>
      <c r="C147" s="247" t="s">
        <v>971</v>
      </c>
      <c r="D147" s="247"/>
      <c r="E147" s="247"/>
      <c r="F147" s="247"/>
      <c r="G147" s="247"/>
      <c r="H147" s="247"/>
      <c r="I147" s="247"/>
      <c r="J147" s="247"/>
      <c r="K147" s="248"/>
    </row>
    <row r="148" s="1" customFormat="1" ht="17.25" customHeight="1">
      <c r="B148" s="246"/>
      <c r="C148" s="249" t="s">
        <v>906</v>
      </c>
      <c r="D148" s="249"/>
      <c r="E148" s="249"/>
      <c r="F148" s="249" t="s">
        <v>907</v>
      </c>
      <c r="G148" s="250"/>
      <c r="H148" s="249" t="s">
        <v>52</v>
      </c>
      <c r="I148" s="249" t="s">
        <v>55</v>
      </c>
      <c r="J148" s="249" t="s">
        <v>908</v>
      </c>
      <c r="K148" s="248"/>
    </row>
    <row r="149" s="1" customFormat="1" ht="17.25" customHeight="1">
      <c r="B149" s="246"/>
      <c r="C149" s="251" t="s">
        <v>909</v>
      </c>
      <c r="D149" s="251"/>
      <c r="E149" s="251"/>
      <c r="F149" s="252" t="s">
        <v>910</v>
      </c>
      <c r="G149" s="253"/>
      <c r="H149" s="251"/>
      <c r="I149" s="251"/>
      <c r="J149" s="251" t="s">
        <v>911</v>
      </c>
      <c r="K149" s="248"/>
    </row>
    <row r="150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="1" customFormat="1" ht="15" customHeight="1">
      <c r="B151" s="259"/>
      <c r="C151" s="286" t="s">
        <v>915</v>
      </c>
      <c r="D151" s="234"/>
      <c r="E151" s="234"/>
      <c r="F151" s="287" t="s">
        <v>912</v>
      </c>
      <c r="G151" s="234"/>
      <c r="H151" s="286" t="s">
        <v>952</v>
      </c>
      <c r="I151" s="286" t="s">
        <v>914</v>
      </c>
      <c r="J151" s="286">
        <v>120</v>
      </c>
      <c r="K151" s="282"/>
    </row>
    <row r="152" s="1" customFormat="1" ht="15" customHeight="1">
      <c r="B152" s="259"/>
      <c r="C152" s="286" t="s">
        <v>961</v>
      </c>
      <c r="D152" s="234"/>
      <c r="E152" s="234"/>
      <c r="F152" s="287" t="s">
        <v>912</v>
      </c>
      <c r="G152" s="234"/>
      <c r="H152" s="286" t="s">
        <v>972</v>
      </c>
      <c r="I152" s="286" t="s">
        <v>914</v>
      </c>
      <c r="J152" s="286" t="s">
        <v>963</v>
      </c>
      <c r="K152" s="282"/>
    </row>
    <row r="153" s="1" customFormat="1" ht="15" customHeight="1">
      <c r="B153" s="259"/>
      <c r="C153" s="286" t="s">
        <v>860</v>
      </c>
      <c r="D153" s="234"/>
      <c r="E153" s="234"/>
      <c r="F153" s="287" t="s">
        <v>912</v>
      </c>
      <c r="G153" s="234"/>
      <c r="H153" s="286" t="s">
        <v>973</v>
      </c>
      <c r="I153" s="286" t="s">
        <v>914</v>
      </c>
      <c r="J153" s="286" t="s">
        <v>963</v>
      </c>
      <c r="K153" s="282"/>
    </row>
    <row r="154" s="1" customFormat="1" ht="15" customHeight="1">
      <c r="B154" s="259"/>
      <c r="C154" s="286" t="s">
        <v>917</v>
      </c>
      <c r="D154" s="234"/>
      <c r="E154" s="234"/>
      <c r="F154" s="287" t="s">
        <v>918</v>
      </c>
      <c r="G154" s="234"/>
      <c r="H154" s="286" t="s">
        <v>952</v>
      </c>
      <c r="I154" s="286" t="s">
        <v>914</v>
      </c>
      <c r="J154" s="286">
        <v>50</v>
      </c>
      <c r="K154" s="282"/>
    </row>
    <row r="155" s="1" customFormat="1" ht="15" customHeight="1">
      <c r="B155" s="259"/>
      <c r="C155" s="286" t="s">
        <v>920</v>
      </c>
      <c r="D155" s="234"/>
      <c r="E155" s="234"/>
      <c r="F155" s="287" t="s">
        <v>912</v>
      </c>
      <c r="G155" s="234"/>
      <c r="H155" s="286" t="s">
        <v>952</v>
      </c>
      <c r="I155" s="286" t="s">
        <v>922</v>
      </c>
      <c r="J155" s="286"/>
      <c r="K155" s="282"/>
    </row>
    <row r="156" s="1" customFormat="1" ht="15" customHeight="1">
      <c r="B156" s="259"/>
      <c r="C156" s="286" t="s">
        <v>931</v>
      </c>
      <c r="D156" s="234"/>
      <c r="E156" s="234"/>
      <c r="F156" s="287" t="s">
        <v>918</v>
      </c>
      <c r="G156" s="234"/>
      <c r="H156" s="286" t="s">
        <v>952</v>
      </c>
      <c r="I156" s="286" t="s">
        <v>914</v>
      </c>
      <c r="J156" s="286">
        <v>50</v>
      </c>
      <c r="K156" s="282"/>
    </row>
    <row r="157" s="1" customFormat="1" ht="15" customHeight="1">
      <c r="B157" s="259"/>
      <c r="C157" s="286" t="s">
        <v>939</v>
      </c>
      <c r="D157" s="234"/>
      <c r="E157" s="234"/>
      <c r="F157" s="287" t="s">
        <v>918</v>
      </c>
      <c r="G157" s="234"/>
      <c r="H157" s="286" t="s">
        <v>952</v>
      </c>
      <c r="I157" s="286" t="s">
        <v>914</v>
      </c>
      <c r="J157" s="286">
        <v>50</v>
      </c>
      <c r="K157" s="282"/>
    </row>
    <row r="158" s="1" customFormat="1" ht="15" customHeight="1">
      <c r="B158" s="259"/>
      <c r="C158" s="286" t="s">
        <v>937</v>
      </c>
      <c r="D158" s="234"/>
      <c r="E158" s="234"/>
      <c r="F158" s="287" t="s">
        <v>918</v>
      </c>
      <c r="G158" s="234"/>
      <c r="H158" s="286" t="s">
        <v>952</v>
      </c>
      <c r="I158" s="286" t="s">
        <v>914</v>
      </c>
      <c r="J158" s="286">
        <v>50</v>
      </c>
      <c r="K158" s="282"/>
    </row>
    <row r="159" s="1" customFormat="1" ht="15" customHeight="1">
      <c r="B159" s="259"/>
      <c r="C159" s="286" t="s">
        <v>97</v>
      </c>
      <c r="D159" s="234"/>
      <c r="E159" s="234"/>
      <c r="F159" s="287" t="s">
        <v>912</v>
      </c>
      <c r="G159" s="234"/>
      <c r="H159" s="286" t="s">
        <v>974</v>
      </c>
      <c r="I159" s="286" t="s">
        <v>914</v>
      </c>
      <c r="J159" s="286" t="s">
        <v>975</v>
      </c>
      <c r="K159" s="282"/>
    </row>
    <row r="160" s="1" customFormat="1" ht="15" customHeight="1">
      <c r="B160" s="259"/>
      <c r="C160" s="286" t="s">
        <v>976</v>
      </c>
      <c r="D160" s="234"/>
      <c r="E160" s="234"/>
      <c r="F160" s="287" t="s">
        <v>912</v>
      </c>
      <c r="G160" s="234"/>
      <c r="H160" s="286" t="s">
        <v>977</v>
      </c>
      <c r="I160" s="286" t="s">
        <v>947</v>
      </c>
      <c r="J160" s="286"/>
      <c r="K160" s="282"/>
    </row>
    <row r="16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="1" customFormat="1" ht="45" customHeight="1">
      <c r="B165" s="224"/>
      <c r="C165" s="225" t="s">
        <v>978</v>
      </c>
      <c r="D165" s="225"/>
      <c r="E165" s="225"/>
      <c r="F165" s="225"/>
      <c r="G165" s="225"/>
      <c r="H165" s="225"/>
      <c r="I165" s="225"/>
      <c r="J165" s="225"/>
      <c r="K165" s="226"/>
    </row>
    <row r="166" s="1" customFormat="1" ht="17.25" customHeight="1">
      <c r="B166" s="224"/>
      <c r="C166" s="249" t="s">
        <v>906</v>
      </c>
      <c r="D166" s="249"/>
      <c r="E166" s="249"/>
      <c r="F166" s="249" t="s">
        <v>907</v>
      </c>
      <c r="G166" s="291"/>
      <c r="H166" s="292" t="s">
        <v>52</v>
      </c>
      <c r="I166" s="292" t="s">
        <v>55</v>
      </c>
      <c r="J166" s="249" t="s">
        <v>908</v>
      </c>
      <c r="K166" s="226"/>
    </row>
    <row r="167" s="1" customFormat="1" ht="17.25" customHeight="1">
      <c r="B167" s="227"/>
      <c r="C167" s="251" t="s">
        <v>909</v>
      </c>
      <c r="D167" s="251"/>
      <c r="E167" s="251"/>
      <c r="F167" s="252" t="s">
        <v>910</v>
      </c>
      <c r="G167" s="293"/>
      <c r="H167" s="294"/>
      <c r="I167" s="294"/>
      <c r="J167" s="251" t="s">
        <v>911</v>
      </c>
      <c r="K167" s="229"/>
    </row>
    <row r="168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="1" customFormat="1" ht="15" customHeight="1">
      <c r="B169" s="259"/>
      <c r="C169" s="234" t="s">
        <v>915</v>
      </c>
      <c r="D169" s="234"/>
      <c r="E169" s="234"/>
      <c r="F169" s="257" t="s">
        <v>912</v>
      </c>
      <c r="G169" s="234"/>
      <c r="H169" s="234" t="s">
        <v>952</v>
      </c>
      <c r="I169" s="234" t="s">
        <v>914</v>
      </c>
      <c r="J169" s="234">
        <v>120</v>
      </c>
      <c r="K169" s="282"/>
    </row>
    <row r="170" s="1" customFormat="1" ht="15" customHeight="1">
      <c r="B170" s="259"/>
      <c r="C170" s="234" t="s">
        <v>961</v>
      </c>
      <c r="D170" s="234"/>
      <c r="E170" s="234"/>
      <c r="F170" s="257" t="s">
        <v>912</v>
      </c>
      <c r="G170" s="234"/>
      <c r="H170" s="234" t="s">
        <v>962</v>
      </c>
      <c r="I170" s="234" t="s">
        <v>914</v>
      </c>
      <c r="J170" s="234" t="s">
        <v>963</v>
      </c>
      <c r="K170" s="282"/>
    </row>
    <row r="171" s="1" customFormat="1" ht="15" customHeight="1">
      <c r="B171" s="259"/>
      <c r="C171" s="234" t="s">
        <v>860</v>
      </c>
      <c r="D171" s="234"/>
      <c r="E171" s="234"/>
      <c r="F171" s="257" t="s">
        <v>912</v>
      </c>
      <c r="G171" s="234"/>
      <c r="H171" s="234" t="s">
        <v>979</v>
      </c>
      <c r="I171" s="234" t="s">
        <v>914</v>
      </c>
      <c r="J171" s="234" t="s">
        <v>963</v>
      </c>
      <c r="K171" s="282"/>
    </row>
    <row r="172" s="1" customFormat="1" ht="15" customHeight="1">
      <c r="B172" s="259"/>
      <c r="C172" s="234" t="s">
        <v>917</v>
      </c>
      <c r="D172" s="234"/>
      <c r="E172" s="234"/>
      <c r="F172" s="257" t="s">
        <v>918</v>
      </c>
      <c r="G172" s="234"/>
      <c r="H172" s="234" t="s">
        <v>979</v>
      </c>
      <c r="I172" s="234" t="s">
        <v>914</v>
      </c>
      <c r="J172" s="234">
        <v>50</v>
      </c>
      <c r="K172" s="282"/>
    </row>
    <row r="173" s="1" customFormat="1" ht="15" customHeight="1">
      <c r="B173" s="259"/>
      <c r="C173" s="234" t="s">
        <v>920</v>
      </c>
      <c r="D173" s="234"/>
      <c r="E173" s="234"/>
      <c r="F173" s="257" t="s">
        <v>912</v>
      </c>
      <c r="G173" s="234"/>
      <c r="H173" s="234" t="s">
        <v>979</v>
      </c>
      <c r="I173" s="234" t="s">
        <v>922</v>
      </c>
      <c r="J173" s="234"/>
      <c r="K173" s="282"/>
    </row>
    <row r="174" s="1" customFormat="1" ht="15" customHeight="1">
      <c r="B174" s="259"/>
      <c r="C174" s="234" t="s">
        <v>931</v>
      </c>
      <c r="D174" s="234"/>
      <c r="E174" s="234"/>
      <c r="F174" s="257" t="s">
        <v>918</v>
      </c>
      <c r="G174" s="234"/>
      <c r="H174" s="234" t="s">
        <v>979</v>
      </c>
      <c r="I174" s="234" t="s">
        <v>914</v>
      </c>
      <c r="J174" s="234">
        <v>50</v>
      </c>
      <c r="K174" s="282"/>
    </row>
    <row r="175" s="1" customFormat="1" ht="15" customHeight="1">
      <c r="B175" s="259"/>
      <c r="C175" s="234" t="s">
        <v>939</v>
      </c>
      <c r="D175" s="234"/>
      <c r="E175" s="234"/>
      <c r="F175" s="257" t="s">
        <v>918</v>
      </c>
      <c r="G175" s="234"/>
      <c r="H175" s="234" t="s">
        <v>979</v>
      </c>
      <c r="I175" s="234" t="s">
        <v>914</v>
      </c>
      <c r="J175" s="234">
        <v>50</v>
      </c>
      <c r="K175" s="282"/>
    </row>
    <row r="176" s="1" customFormat="1" ht="15" customHeight="1">
      <c r="B176" s="259"/>
      <c r="C176" s="234" t="s">
        <v>937</v>
      </c>
      <c r="D176" s="234"/>
      <c r="E176" s="234"/>
      <c r="F176" s="257" t="s">
        <v>918</v>
      </c>
      <c r="G176" s="234"/>
      <c r="H176" s="234" t="s">
        <v>979</v>
      </c>
      <c r="I176" s="234" t="s">
        <v>914</v>
      </c>
      <c r="J176" s="234">
        <v>50</v>
      </c>
      <c r="K176" s="282"/>
    </row>
    <row r="177" s="1" customFormat="1" ht="15" customHeight="1">
      <c r="B177" s="259"/>
      <c r="C177" s="234" t="s">
        <v>106</v>
      </c>
      <c r="D177" s="234"/>
      <c r="E177" s="234"/>
      <c r="F177" s="257" t="s">
        <v>912</v>
      </c>
      <c r="G177" s="234"/>
      <c r="H177" s="234" t="s">
        <v>980</v>
      </c>
      <c r="I177" s="234" t="s">
        <v>981</v>
      </c>
      <c r="J177" s="234"/>
      <c r="K177" s="282"/>
    </row>
    <row r="178" s="1" customFormat="1" ht="15" customHeight="1">
      <c r="B178" s="259"/>
      <c r="C178" s="234" t="s">
        <v>55</v>
      </c>
      <c r="D178" s="234"/>
      <c r="E178" s="234"/>
      <c r="F178" s="257" t="s">
        <v>912</v>
      </c>
      <c r="G178" s="234"/>
      <c r="H178" s="234" t="s">
        <v>982</v>
      </c>
      <c r="I178" s="234" t="s">
        <v>983</v>
      </c>
      <c r="J178" s="234">
        <v>1</v>
      </c>
      <c r="K178" s="282"/>
    </row>
    <row r="179" s="1" customFormat="1" ht="15" customHeight="1">
      <c r="B179" s="259"/>
      <c r="C179" s="234" t="s">
        <v>51</v>
      </c>
      <c r="D179" s="234"/>
      <c r="E179" s="234"/>
      <c r="F179" s="257" t="s">
        <v>912</v>
      </c>
      <c r="G179" s="234"/>
      <c r="H179" s="234" t="s">
        <v>984</v>
      </c>
      <c r="I179" s="234" t="s">
        <v>914</v>
      </c>
      <c r="J179" s="234">
        <v>20</v>
      </c>
      <c r="K179" s="282"/>
    </row>
    <row r="180" s="1" customFormat="1" ht="15" customHeight="1">
      <c r="B180" s="259"/>
      <c r="C180" s="234" t="s">
        <v>52</v>
      </c>
      <c r="D180" s="234"/>
      <c r="E180" s="234"/>
      <c r="F180" s="257" t="s">
        <v>912</v>
      </c>
      <c r="G180" s="234"/>
      <c r="H180" s="234" t="s">
        <v>985</v>
      </c>
      <c r="I180" s="234" t="s">
        <v>914</v>
      </c>
      <c r="J180" s="234">
        <v>255</v>
      </c>
      <c r="K180" s="282"/>
    </row>
    <row r="181" s="1" customFormat="1" ht="15" customHeight="1">
      <c r="B181" s="259"/>
      <c r="C181" s="234" t="s">
        <v>107</v>
      </c>
      <c r="D181" s="234"/>
      <c r="E181" s="234"/>
      <c r="F181" s="257" t="s">
        <v>912</v>
      </c>
      <c r="G181" s="234"/>
      <c r="H181" s="234" t="s">
        <v>876</v>
      </c>
      <c r="I181" s="234" t="s">
        <v>914</v>
      </c>
      <c r="J181" s="234">
        <v>10</v>
      </c>
      <c r="K181" s="282"/>
    </row>
    <row r="182" s="1" customFormat="1" ht="15" customHeight="1">
      <c r="B182" s="259"/>
      <c r="C182" s="234" t="s">
        <v>108</v>
      </c>
      <c r="D182" s="234"/>
      <c r="E182" s="234"/>
      <c r="F182" s="257" t="s">
        <v>912</v>
      </c>
      <c r="G182" s="234"/>
      <c r="H182" s="234" t="s">
        <v>986</v>
      </c>
      <c r="I182" s="234" t="s">
        <v>947</v>
      </c>
      <c r="J182" s="234"/>
      <c r="K182" s="282"/>
    </row>
    <row r="183" s="1" customFormat="1" ht="15" customHeight="1">
      <c r="B183" s="259"/>
      <c r="C183" s="234" t="s">
        <v>987</v>
      </c>
      <c r="D183" s="234"/>
      <c r="E183" s="234"/>
      <c r="F183" s="257" t="s">
        <v>912</v>
      </c>
      <c r="G183" s="234"/>
      <c r="H183" s="234" t="s">
        <v>988</v>
      </c>
      <c r="I183" s="234" t="s">
        <v>947</v>
      </c>
      <c r="J183" s="234"/>
      <c r="K183" s="282"/>
    </row>
    <row r="184" s="1" customFormat="1" ht="15" customHeight="1">
      <c r="B184" s="259"/>
      <c r="C184" s="234" t="s">
        <v>976</v>
      </c>
      <c r="D184" s="234"/>
      <c r="E184" s="234"/>
      <c r="F184" s="257" t="s">
        <v>912</v>
      </c>
      <c r="G184" s="234"/>
      <c r="H184" s="234" t="s">
        <v>989</v>
      </c>
      <c r="I184" s="234" t="s">
        <v>947</v>
      </c>
      <c r="J184" s="234"/>
      <c r="K184" s="282"/>
    </row>
    <row r="185" s="1" customFormat="1" ht="15" customHeight="1">
      <c r="B185" s="259"/>
      <c r="C185" s="234" t="s">
        <v>110</v>
      </c>
      <c r="D185" s="234"/>
      <c r="E185" s="234"/>
      <c r="F185" s="257" t="s">
        <v>918</v>
      </c>
      <c r="G185" s="234"/>
      <c r="H185" s="234" t="s">
        <v>990</v>
      </c>
      <c r="I185" s="234" t="s">
        <v>914</v>
      </c>
      <c r="J185" s="234">
        <v>50</v>
      </c>
      <c r="K185" s="282"/>
    </row>
    <row r="186" s="1" customFormat="1" ht="15" customHeight="1">
      <c r="B186" s="259"/>
      <c r="C186" s="234" t="s">
        <v>991</v>
      </c>
      <c r="D186" s="234"/>
      <c r="E186" s="234"/>
      <c r="F186" s="257" t="s">
        <v>918</v>
      </c>
      <c r="G186" s="234"/>
      <c r="H186" s="234" t="s">
        <v>992</v>
      </c>
      <c r="I186" s="234" t="s">
        <v>993</v>
      </c>
      <c r="J186" s="234"/>
      <c r="K186" s="282"/>
    </row>
    <row r="187" s="1" customFormat="1" ht="15" customHeight="1">
      <c r="B187" s="259"/>
      <c r="C187" s="234" t="s">
        <v>994</v>
      </c>
      <c r="D187" s="234"/>
      <c r="E187" s="234"/>
      <c r="F187" s="257" t="s">
        <v>918</v>
      </c>
      <c r="G187" s="234"/>
      <c r="H187" s="234" t="s">
        <v>995</v>
      </c>
      <c r="I187" s="234" t="s">
        <v>993</v>
      </c>
      <c r="J187" s="234"/>
      <c r="K187" s="282"/>
    </row>
    <row r="188" s="1" customFormat="1" ht="15" customHeight="1">
      <c r="B188" s="259"/>
      <c r="C188" s="234" t="s">
        <v>996</v>
      </c>
      <c r="D188" s="234"/>
      <c r="E188" s="234"/>
      <c r="F188" s="257" t="s">
        <v>918</v>
      </c>
      <c r="G188" s="234"/>
      <c r="H188" s="234" t="s">
        <v>997</v>
      </c>
      <c r="I188" s="234" t="s">
        <v>993</v>
      </c>
      <c r="J188" s="234"/>
      <c r="K188" s="282"/>
    </row>
    <row r="189" s="1" customFormat="1" ht="15" customHeight="1">
      <c r="B189" s="259"/>
      <c r="C189" s="295" t="s">
        <v>998</v>
      </c>
      <c r="D189" s="234"/>
      <c r="E189" s="234"/>
      <c r="F189" s="257" t="s">
        <v>918</v>
      </c>
      <c r="G189" s="234"/>
      <c r="H189" s="234" t="s">
        <v>999</v>
      </c>
      <c r="I189" s="234" t="s">
        <v>1000</v>
      </c>
      <c r="J189" s="296" t="s">
        <v>1001</v>
      </c>
      <c r="K189" s="282"/>
    </row>
    <row r="190" s="1" customFormat="1" ht="15" customHeight="1">
      <c r="B190" s="259"/>
      <c r="C190" s="295" t="s">
        <v>40</v>
      </c>
      <c r="D190" s="234"/>
      <c r="E190" s="234"/>
      <c r="F190" s="257" t="s">
        <v>912</v>
      </c>
      <c r="G190" s="234"/>
      <c r="H190" s="231" t="s">
        <v>1002</v>
      </c>
      <c r="I190" s="234" t="s">
        <v>1003</v>
      </c>
      <c r="J190" s="234"/>
      <c r="K190" s="282"/>
    </row>
    <row r="191" s="1" customFormat="1" ht="15" customHeight="1">
      <c r="B191" s="259"/>
      <c r="C191" s="295" t="s">
        <v>1004</v>
      </c>
      <c r="D191" s="234"/>
      <c r="E191" s="234"/>
      <c r="F191" s="257" t="s">
        <v>912</v>
      </c>
      <c r="G191" s="234"/>
      <c r="H191" s="234" t="s">
        <v>1005</v>
      </c>
      <c r="I191" s="234" t="s">
        <v>947</v>
      </c>
      <c r="J191" s="234"/>
      <c r="K191" s="282"/>
    </row>
    <row r="192" s="1" customFormat="1" ht="15" customHeight="1">
      <c r="B192" s="259"/>
      <c r="C192" s="295" t="s">
        <v>1006</v>
      </c>
      <c r="D192" s="234"/>
      <c r="E192" s="234"/>
      <c r="F192" s="257" t="s">
        <v>912</v>
      </c>
      <c r="G192" s="234"/>
      <c r="H192" s="234" t="s">
        <v>1007</v>
      </c>
      <c r="I192" s="234" t="s">
        <v>947</v>
      </c>
      <c r="J192" s="234"/>
      <c r="K192" s="282"/>
    </row>
    <row r="193" s="1" customFormat="1" ht="15" customHeight="1">
      <c r="B193" s="259"/>
      <c r="C193" s="295" t="s">
        <v>1008</v>
      </c>
      <c r="D193" s="234"/>
      <c r="E193" s="234"/>
      <c r="F193" s="257" t="s">
        <v>918</v>
      </c>
      <c r="G193" s="234"/>
      <c r="H193" s="234" t="s">
        <v>1009</v>
      </c>
      <c r="I193" s="234" t="s">
        <v>947</v>
      </c>
      <c r="J193" s="234"/>
      <c r="K193" s="282"/>
    </row>
    <row r="194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="1" customFormat="1" ht="13.5">
      <c r="B198" s="221"/>
      <c r="C198" s="222"/>
      <c r="D198" s="222"/>
      <c r="E198" s="222"/>
      <c r="F198" s="222"/>
      <c r="G198" s="222"/>
      <c r="H198" s="222"/>
      <c r="I198" s="222"/>
      <c r="J198" s="222"/>
      <c r="K198" s="223"/>
    </row>
    <row r="199" s="1" customFormat="1" ht="21">
      <c r="B199" s="224"/>
      <c r="C199" s="225" t="s">
        <v>1010</v>
      </c>
      <c r="D199" s="225"/>
      <c r="E199" s="225"/>
      <c r="F199" s="225"/>
      <c r="G199" s="225"/>
      <c r="H199" s="225"/>
      <c r="I199" s="225"/>
      <c r="J199" s="225"/>
      <c r="K199" s="226"/>
    </row>
    <row r="200" s="1" customFormat="1" ht="25.5" customHeight="1">
      <c r="B200" s="224"/>
      <c r="C200" s="298" t="s">
        <v>1011</v>
      </c>
      <c r="D200" s="298"/>
      <c r="E200" s="298"/>
      <c r="F200" s="298" t="s">
        <v>1012</v>
      </c>
      <c r="G200" s="299"/>
      <c r="H200" s="298" t="s">
        <v>1013</v>
      </c>
      <c r="I200" s="298"/>
      <c r="J200" s="298"/>
      <c r="K200" s="226"/>
    </row>
    <row r="20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="1" customFormat="1" ht="15" customHeight="1">
      <c r="B202" s="259"/>
      <c r="C202" s="234" t="s">
        <v>1003</v>
      </c>
      <c r="D202" s="234"/>
      <c r="E202" s="234"/>
      <c r="F202" s="257" t="s">
        <v>41</v>
      </c>
      <c r="G202" s="234"/>
      <c r="H202" s="234" t="s">
        <v>1014</v>
      </c>
      <c r="I202" s="234"/>
      <c r="J202" s="234"/>
      <c r="K202" s="282"/>
    </row>
    <row r="203" s="1" customFormat="1" ht="15" customHeight="1">
      <c r="B203" s="259"/>
      <c r="C203" s="234"/>
      <c r="D203" s="234"/>
      <c r="E203" s="234"/>
      <c r="F203" s="257" t="s">
        <v>42</v>
      </c>
      <c r="G203" s="234"/>
      <c r="H203" s="234" t="s">
        <v>1015</v>
      </c>
      <c r="I203" s="234"/>
      <c r="J203" s="234"/>
      <c r="K203" s="282"/>
    </row>
    <row r="204" s="1" customFormat="1" ht="15" customHeight="1">
      <c r="B204" s="259"/>
      <c r="C204" s="234"/>
      <c r="D204" s="234"/>
      <c r="E204" s="234"/>
      <c r="F204" s="257" t="s">
        <v>45</v>
      </c>
      <c r="G204" s="234"/>
      <c r="H204" s="234" t="s">
        <v>1016</v>
      </c>
      <c r="I204" s="234"/>
      <c r="J204" s="234"/>
      <c r="K204" s="282"/>
    </row>
    <row r="205" s="1" customFormat="1" ht="15" customHeight="1">
      <c r="B205" s="259"/>
      <c r="C205" s="234"/>
      <c r="D205" s="234"/>
      <c r="E205" s="234"/>
      <c r="F205" s="257" t="s">
        <v>43</v>
      </c>
      <c r="G205" s="234"/>
      <c r="H205" s="234" t="s">
        <v>1017</v>
      </c>
      <c r="I205" s="234"/>
      <c r="J205" s="234"/>
      <c r="K205" s="282"/>
    </row>
    <row r="206" s="1" customFormat="1" ht="15" customHeight="1">
      <c r="B206" s="259"/>
      <c r="C206" s="234"/>
      <c r="D206" s="234"/>
      <c r="E206" s="234"/>
      <c r="F206" s="257" t="s">
        <v>44</v>
      </c>
      <c r="G206" s="234"/>
      <c r="H206" s="234" t="s">
        <v>1018</v>
      </c>
      <c r="I206" s="234"/>
      <c r="J206" s="234"/>
      <c r="K206" s="282"/>
    </row>
    <row r="207" s="1" customFormat="1" ht="15" customHeight="1">
      <c r="B207" s="259"/>
      <c r="C207" s="234"/>
      <c r="D207" s="234"/>
      <c r="E207" s="234"/>
      <c r="F207" s="257"/>
      <c r="G207" s="234"/>
      <c r="H207" s="234"/>
      <c r="I207" s="234"/>
      <c r="J207" s="234"/>
      <c r="K207" s="282"/>
    </row>
    <row r="208" s="1" customFormat="1" ht="15" customHeight="1">
      <c r="B208" s="259"/>
      <c r="C208" s="234" t="s">
        <v>959</v>
      </c>
      <c r="D208" s="234"/>
      <c r="E208" s="234"/>
      <c r="F208" s="257" t="s">
        <v>77</v>
      </c>
      <c r="G208" s="234"/>
      <c r="H208" s="234" t="s">
        <v>1019</v>
      </c>
      <c r="I208" s="234"/>
      <c r="J208" s="234"/>
      <c r="K208" s="282"/>
    </row>
    <row r="209" s="1" customFormat="1" ht="15" customHeight="1">
      <c r="B209" s="259"/>
      <c r="C209" s="234"/>
      <c r="D209" s="234"/>
      <c r="E209" s="234"/>
      <c r="F209" s="257" t="s">
        <v>854</v>
      </c>
      <c r="G209" s="234"/>
      <c r="H209" s="234" t="s">
        <v>855</v>
      </c>
      <c r="I209" s="234"/>
      <c r="J209" s="234"/>
      <c r="K209" s="282"/>
    </row>
    <row r="210" s="1" customFormat="1" ht="15" customHeight="1">
      <c r="B210" s="259"/>
      <c r="C210" s="234"/>
      <c r="D210" s="234"/>
      <c r="E210" s="234"/>
      <c r="F210" s="257" t="s">
        <v>852</v>
      </c>
      <c r="G210" s="234"/>
      <c r="H210" s="234" t="s">
        <v>1020</v>
      </c>
      <c r="I210" s="234"/>
      <c r="J210" s="234"/>
      <c r="K210" s="282"/>
    </row>
    <row r="211" s="1" customFormat="1" ht="15" customHeight="1">
      <c r="B211" s="300"/>
      <c r="C211" s="234"/>
      <c r="D211" s="234"/>
      <c r="E211" s="234"/>
      <c r="F211" s="257" t="s">
        <v>856</v>
      </c>
      <c r="G211" s="295"/>
      <c r="H211" s="286" t="s">
        <v>857</v>
      </c>
      <c r="I211" s="286"/>
      <c r="J211" s="286"/>
      <c r="K211" s="301"/>
    </row>
    <row r="212" s="1" customFormat="1" ht="15" customHeight="1">
      <c r="B212" s="300"/>
      <c r="C212" s="234"/>
      <c r="D212" s="234"/>
      <c r="E212" s="234"/>
      <c r="F212" s="257" t="s">
        <v>858</v>
      </c>
      <c r="G212" s="295"/>
      <c r="H212" s="286" t="s">
        <v>1021</v>
      </c>
      <c r="I212" s="286"/>
      <c r="J212" s="286"/>
      <c r="K212" s="301"/>
    </row>
    <row r="213" s="1" customFormat="1" ht="15" customHeight="1">
      <c r="B213" s="300"/>
      <c r="C213" s="234"/>
      <c r="D213" s="234"/>
      <c r="E213" s="234"/>
      <c r="F213" s="257"/>
      <c r="G213" s="295"/>
      <c r="H213" s="286"/>
      <c r="I213" s="286"/>
      <c r="J213" s="286"/>
      <c r="K213" s="301"/>
    </row>
    <row r="214" s="1" customFormat="1" ht="15" customHeight="1">
      <c r="B214" s="300"/>
      <c r="C214" s="234" t="s">
        <v>983</v>
      </c>
      <c r="D214" s="234"/>
      <c r="E214" s="234"/>
      <c r="F214" s="257">
        <v>1</v>
      </c>
      <c r="G214" s="295"/>
      <c r="H214" s="286" t="s">
        <v>1022</v>
      </c>
      <c r="I214" s="286"/>
      <c r="J214" s="286"/>
      <c r="K214" s="301"/>
    </row>
    <row r="215" s="1" customFormat="1" ht="15" customHeight="1">
      <c r="B215" s="300"/>
      <c r="C215" s="234"/>
      <c r="D215" s="234"/>
      <c r="E215" s="234"/>
      <c r="F215" s="257">
        <v>2</v>
      </c>
      <c r="G215" s="295"/>
      <c r="H215" s="286" t="s">
        <v>1023</v>
      </c>
      <c r="I215" s="286"/>
      <c r="J215" s="286"/>
      <c r="K215" s="301"/>
    </row>
    <row r="216" s="1" customFormat="1" ht="15" customHeight="1">
      <c r="B216" s="300"/>
      <c r="C216" s="234"/>
      <c r="D216" s="234"/>
      <c r="E216" s="234"/>
      <c r="F216" s="257">
        <v>3</v>
      </c>
      <c r="G216" s="295"/>
      <c r="H216" s="286" t="s">
        <v>1024</v>
      </c>
      <c r="I216" s="286"/>
      <c r="J216" s="286"/>
      <c r="K216" s="301"/>
    </row>
    <row r="217" s="1" customFormat="1" ht="15" customHeight="1">
      <c r="B217" s="300"/>
      <c r="C217" s="234"/>
      <c r="D217" s="234"/>
      <c r="E217" s="234"/>
      <c r="F217" s="257">
        <v>4</v>
      </c>
      <c r="G217" s="295"/>
      <c r="H217" s="286" t="s">
        <v>1025</v>
      </c>
      <c r="I217" s="286"/>
      <c r="J217" s="286"/>
      <c r="K217" s="301"/>
    </row>
    <row r="218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Burýšková Veronika Ing.</dc:creator>
  <cp:lastModifiedBy>Burýšková Veronika Ing.</cp:lastModifiedBy>
  <dcterms:created xsi:type="dcterms:W3CDTF">2021-03-24T13:25:53Z</dcterms:created>
  <dcterms:modified xsi:type="dcterms:W3CDTF">2021-03-24T13:26:00Z</dcterms:modified>
</cp:coreProperties>
</file>